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uftragsplan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0" hidden="1">'Zusammenfassung'!$A$10:$C$16</definedName>
    <definedName name="_xlnm._FilterDatabase" localSheetId="1" hidden="1">'Auftragsplanung'!$A$7:$Q$107</definedName>
    <definedName name="_xlnm._FilterDatabase" localSheetId="2" hidden="1">'Parameter'!$A$7:$F$107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%"/>
    <numFmt numFmtId="166" formatCode="#,##0.00 &quot;h&quot;"/>
    <numFmt numFmtId="167" formatCode="#,##0 &quot;Stk&quot;"/>
    <numFmt numFmtId="168" formatCode="#,##0.00 &quot;h/Tag&quot;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24373D"/>
      <sz val="10"/>
    </font>
    <font>
      <name val="Arial"/>
      <b val="1"/>
      <color rgb="0024373D"/>
      <sz val="10"/>
    </font>
    <font>
      <name val="Arial"/>
      <b val="1"/>
      <color rgb="00FFFFFF"/>
      <sz val="11"/>
    </font>
    <font>
      <name val="Arial"/>
      <color rgb="0024373D"/>
      <sz val="9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7ECEA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/>
    </xf>
    <xf numFmtId="165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5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top"/>
    </xf>
    <xf numFmtId="0" fontId="6" fillId="4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B8441C"/>
        </patternFill>
      </fill>
    </dxf>
    <dxf>
      <font>
        <name val="Arial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Auslastung nach Arbeitsplatz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'Zusammenfassung'!D20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'Zusammenfassung'!$A$21:$A$26</f>
            </numRef>
          </cat>
          <val>
            <numRef>
              <f>'Zusammenfassung'!$D$21:$D$26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Auslastung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Arbeitsplatz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48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43" customWidth="1" min="3" max="3"/>
    <col width="15" customWidth="1" min="4" max="4"/>
    <col width="3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7" customHeight="1">
      <c r="A1" s="1" t="inlineStr">
        <is>
          <t>Werkstattauftragsplanung – Zusammenfassung</t>
        </is>
      </c>
    </row>
    <row r="2" ht="31" customHeight="1">
      <c r="A2" s="2" t="inlineStr">
        <is>
          <t>Zweck</t>
        </is>
      </c>
      <c r="B2" s="3" t="inlineStr">
        <is>
          <t>Unterstützt die Entscheidung, welche kurzen Werkstattaufträge im gewählten Zeitraum angesetzt, umverteilt oder wegen fehlender Angaben beziehungsweise Kapazität zurückgestellt werden.</t>
        </is>
      </c>
    </row>
    <row r="3" ht="31" customHeight="1">
      <c r="A3" s="2" t="inlineStr">
        <is>
          <t>Datenquelle</t>
        </is>
      </c>
      <c r="B3" s="3" t="inlineStr">
        <is>
          <t>Manuelle Auftragsdaten aus „Auftragsplanung“ und veränderbare Kapazitätsannahmen aus „Parameter“; keine ERP-/MES-Anbindung und keine Echtzeitsynchronisierung.</t>
        </is>
      </c>
    </row>
    <row r="4" ht="31" customHeight="1">
      <c r="A4" s="2" t="inlineStr">
        <is>
          <t>Sichtbares Ergebnis</t>
        </is>
      </c>
      <c r="B4" s="3" t="inlineStr">
        <is>
          <t>Kennzahlen, Planungshinweis und Auslastung je Arbeitsplatz nach einer Excel-Neuberechnung.</t>
        </is>
      </c>
    </row>
    <row r="5" ht="34" customHeight="1">
      <c r="A5" s="2" t="inlineStr">
        <is>
          <t>Nutzer und Zeitpunkt</t>
        </is>
      </c>
      <c r="B5" s="3" t="inlineStr">
        <is>
          <t>Werkstattleitung oder Disposition der ausdrücklich fiktiven Werkstatt Kupferbogen; täglich sowie vor Freigabe des kurzfristigen Planungsfensters.</t>
        </is>
      </c>
    </row>
    <row r="6">
      <c r="A6" s="4" t="inlineStr">
        <is>
          <t>Planungsbeginn</t>
        </is>
      </c>
      <c r="B6" s="35" t="n">
        <v>46274</v>
      </c>
    </row>
    <row r="7">
      <c r="A7" s="4" t="inlineStr">
        <is>
          <t>Planungsende</t>
        </is>
      </c>
      <c r="B7" s="35" t="n">
        <v>46289</v>
      </c>
    </row>
    <row r="8">
      <c r="A8" s="4" t="inlineStr">
        <is>
          <t>Zielauslastung</t>
        </is>
      </c>
      <c r="B8" s="36" t="n">
        <v>0.85</v>
      </c>
    </row>
    <row r="9"/>
    <row r="10" ht="32" customHeight="1">
      <c r="A10" s="7" t="inlineStr">
        <is>
          <t>Kennzahl</t>
        </is>
      </c>
      <c r="B10" s="7" t="inlineStr">
        <is>
          <t>Wert</t>
        </is>
      </c>
      <c r="C10" s="7" t="inlineStr">
        <is>
          <t>Bedeutung</t>
        </is>
      </c>
    </row>
    <row r="11">
      <c r="A11" s="8" t="inlineStr">
        <is>
          <t>Offene Aufträge im Zeitraum</t>
        </is>
      </c>
      <c r="B11" s="9">
        <f>IFERROR(COUNTIFS('Auftragsplanung'!$A$8:$A$107,"&lt;&gt;",'Auftragsplanung'!$H$8:$H$107,"&gt;="&amp;$B$6,'Auftragsplanung'!$H$8:$H$107,"&lt;="&amp;$B$7,'Auftragsplanung'!$K$8:$K$107,"&lt;&gt;Erledigt"),0)</f>
        <v/>
      </c>
      <c r="C11" s="8" t="inlineStr">
        <is>
          <t>Startdatum im Planungsfenster und Status nicht „Erledigt“.</t>
        </is>
      </c>
    </row>
    <row r="12">
      <c r="A12" s="10" t="inlineStr">
        <is>
          <t>Offene Planstunden</t>
        </is>
      </c>
      <c r="B12" s="37">
        <f>IFERROR(SUMIFS('Auftragsplanung'!$L$8:$L$107,'Auftragsplanung'!$H$8:$H$107,"&gt;="&amp;$B$6,'Auftragsplanung'!$H$8:$H$107,"&lt;="&amp;$B$7,'Auftragsplanung'!$K$8:$K$107,"&lt;&gt;Erledigt"),0)</f>
        <v/>
      </c>
      <c r="C12" s="10" t="inlineStr">
        <is>
          <t>Summe der berechneten Stunden offener Aufträge.</t>
        </is>
      </c>
    </row>
    <row r="13">
      <c r="A13" s="8" t="inlineStr">
        <is>
          <t>Über Kapazität</t>
        </is>
      </c>
      <c r="B13" s="9">
        <f>IFERROR(COUNTIFS('Auftragsplanung'!$P$8:$P$107,"Über Kapazität",'Auftragsplanung'!$H$8:$H$107,"&gt;="&amp;$B$6,'Auftragsplanung'!$H$8:$H$107,"&lt;="&amp;$B$7),0)</f>
        <v/>
      </c>
      <c r="C13" s="8" t="inlineStr">
        <is>
          <t>Auftragszeilen an einem überlasteten Starttag.</t>
        </is>
      </c>
    </row>
    <row r="14">
      <c r="A14" s="10" t="inlineStr">
        <is>
          <t>Eingaben fehlen</t>
        </is>
      </c>
      <c r="B14" s="12">
        <f>IFERROR(COUNTIF('Auftragsplanung'!$P$8:$P$107,"Eingaben fehlen"),0)</f>
        <v/>
      </c>
      <c r="C14" s="10" t="inlineStr">
        <is>
          <t>Begonnene Auftragszeilen mit fehlenden Pflichtangaben.</t>
        </is>
      </c>
    </row>
    <row r="15">
      <c r="A15" s="8" t="inlineStr">
        <is>
          <t>Fällig im Zeitraum</t>
        </is>
      </c>
      <c r="B15" s="9">
        <f>IFERROR(COUNTIFS('Auftragsplanung'!$A$8:$A$107,"&lt;&gt;",'Auftragsplanung'!$I$8:$I$107,"&gt;="&amp;$B$6,'Auftragsplanung'!$I$8:$I$107,"&lt;="&amp;$B$7,'Auftragsplanung'!$K$8:$K$107,"&lt;&gt;Erledigt"),0)</f>
        <v/>
      </c>
      <c r="C15" s="8" t="inlineStr">
        <is>
          <t>Offene Aufträge mit Fälligkeit im Planungsfenster.</t>
        </is>
      </c>
    </row>
    <row r="16">
      <c r="A16" s="10" t="inlineStr">
        <is>
          <t>Doppelte Auftragsnummern</t>
        </is>
      </c>
      <c r="B16" s="12">
        <f>IFERROR(SUMPRODUCT(--('Auftragsplanung'!$A$8:$A$107&lt;&gt;""),--(COUNTIF('Auftragsplanung'!$A$8:$A$107,'Auftragsplanung'!$A$8:$A$107)&gt;1)),0)</f>
        <v/>
      </c>
      <c r="C16" s="10" t="inlineStr">
        <is>
          <t>Anzahl der Zeilen, deren Auftragsnummer mehrfach vorkommt.</t>
        </is>
      </c>
    </row>
    <row r="17"/>
    <row r="18" ht="34" customHeight="1">
      <c r="A18" s="2" t="inlineStr">
        <is>
          <t>Planungshinweis</t>
        </is>
      </c>
      <c r="B18" s="13">
        <f>IF($B$16&gt;0,"Doppelte Auftragsnummern zuerst klären.",IF($B$14&gt;0,"Fehlende Pflichtangaben vor der Einplanung ergänzen.",IF($B$13&gt;0,"Überlastete Starttage umplanen oder die Kapazitätsannahme prüfen.","Planung ist nach den hinterlegten Annahmen ohne markierten Konflikt.")))</f>
        <v/>
      </c>
    </row>
    <row r="19"/>
    <row r="20" ht="32" customHeight="1">
      <c r="A20" s="7" t="inlineStr">
        <is>
          <t>Arbeitsplatz</t>
        </is>
      </c>
      <c r="B20" s="7" t="inlineStr">
        <is>
          <t>Offene Stunden</t>
        </is>
      </c>
      <c r="C20" s="7" t="inlineStr">
        <is>
          <t>Zielkapazität</t>
        </is>
      </c>
      <c r="D20" s="7" t="inlineStr">
        <is>
          <t>Auslastung</t>
        </is>
      </c>
    </row>
    <row r="21">
      <c r="A21" s="14">
        <f>IF(Parameter!A8="","",Parameter!A8)</f>
        <v/>
      </c>
      <c r="B21" s="38">
        <f>IF($A21="","",IFERROR(SUMIFS('Auftragsplanung'!$L$8:$L$107,'Auftragsplanung'!$F$8:$F$107,$A21,'Auftragsplanung'!$H$8:$H$107,"&gt;="&amp;$B$6,'Auftragsplanung'!$H$8:$H$107,"&lt;="&amp;$B$7,'Auftragsplanung'!$K$8:$K$107,"&lt;&gt;Erledigt"),""))</f>
        <v/>
      </c>
      <c r="C21" s="38">
        <f>IF($A21="","",IFERROR(VLOOKUP($A21,Parameter!$A$8:$D$107,3,FALSE)*NETWORKDAYS($B$6,$B$7)*$B$8*IF(VLOOKUP($A21,Parameter!$A$8:$D$107,4,FALSE)="Ja",1,0),""))</f>
        <v/>
      </c>
      <c r="D21" s="39">
        <f>IF(OR($A21="",$B21="",$C21=0),"",IFERROR($B21/$C21,""))</f>
        <v/>
      </c>
    </row>
    <row r="22">
      <c r="A22" s="17">
        <f>IF(Parameter!A9="","",Parameter!A9)</f>
        <v/>
      </c>
      <c r="B22" s="37">
        <f>IF($A22="","",IFERROR(SUMIFS('Auftragsplanung'!$L$8:$L$107,'Auftragsplanung'!$F$8:$F$107,$A22,'Auftragsplanung'!$H$8:$H$107,"&gt;="&amp;$B$6,'Auftragsplanung'!$H$8:$H$107,"&lt;="&amp;$B$7,'Auftragsplanung'!$K$8:$K$107,"&lt;&gt;Erledigt"),""))</f>
        <v/>
      </c>
      <c r="C22" s="37">
        <f>IF($A22="","",IFERROR(VLOOKUP($A22,Parameter!$A$8:$D$107,3,FALSE)*NETWORKDAYS($B$6,$B$7)*$B$8*IF(VLOOKUP($A22,Parameter!$A$8:$D$107,4,FALSE)="Ja",1,0),""))</f>
        <v/>
      </c>
      <c r="D22" s="40">
        <f>IF(OR($A22="",$B22="",$C22=0),"",IFERROR($B22/$C22,""))</f>
        <v/>
      </c>
    </row>
    <row r="23">
      <c r="A23" s="14">
        <f>IF(Parameter!A10="","",Parameter!A10)</f>
        <v/>
      </c>
      <c r="B23" s="38">
        <f>IF($A23="","",IFERROR(SUMIFS('Auftragsplanung'!$L$8:$L$107,'Auftragsplanung'!$F$8:$F$107,$A23,'Auftragsplanung'!$H$8:$H$107,"&gt;="&amp;$B$6,'Auftragsplanung'!$H$8:$H$107,"&lt;="&amp;$B$7,'Auftragsplanung'!$K$8:$K$107,"&lt;&gt;Erledigt"),""))</f>
        <v/>
      </c>
      <c r="C23" s="38">
        <f>IF($A23="","",IFERROR(VLOOKUP($A23,Parameter!$A$8:$D$107,3,FALSE)*NETWORKDAYS($B$6,$B$7)*$B$8*IF(VLOOKUP($A23,Parameter!$A$8:$D$107,4,FALSE)="Ja",1,0),""))</f>
        <v/>
      </c>
      <c r="D23" s="39">
        <f>IF(OR($A23="",$B23="",$C23=0),"",IFERROR($B23/$C23,""))</f>
        <v/>
      </c>
    </row>
    <row r="24">
      <c r="A24" s="17">
        <f>IF(Parameter!A11="","",Parameter!A11)</f>
        <v/>
      </c>
      <c r="B24" s="37">
        <f>IF($A24="","",IFERROR(SUMIFS('Auftragsplanung'!$L$8:$L$107,'Auftragsplanung'!$F$8:$F$107,$A24,'Auftragsplanung'!$H$8:$H$107,"&gt;="&amp;$B$6,'Auftragsplanung'!$H$8:$H$107,"&lt;="&amp;$B$7,'Auftragsplanung'!$K$8:$K$107,"&lt;&gt;Erledigt"),""))</f>
        <v/>
      </c>
      <c r="C24" s="37">
        <f>IF($A24="","",IFERROR(VLOOKUP($A24,Parameter!$A$8:$D$107,3,FALSE)*NETWORKDAYS($B$6,$B$7)*$B$8*IF(VLOOKUP($A24,Parameter!$A$8:$D$107,4,FALSE)="Ja",1,0),""))</f>
        <v/>
      </c>
      <c r="D24" s="40">
        <f>IF(OR($A24="",$B24="",$C24=0),"",IFERROR($B24/$C24,""))</f>
        <v/>
      </c>
    </row>
    <row r="25">
      <c r="A25" s="14">
        <f>IF(Parameter!A12="","",Parameter!A12)</f>
        <v/>
      </c>
      <c r="B25" s="38">
        <f>IF($A25="","",IFERROR(SUMIFS('Auftragsplanung'!$L$8:$L$107,'Auftragsplanung'!$F$8:$F$107,$A25,'Auftragsplanung'!$H$8:$H$107,"&gt;="&amp;$B$6,'Auftragsplanung'!$H$8:$H$107,"&lt;="&amp;$B$7,'Auftragsplanung'!$K$8:$K$107,"&lt;&gt;Erledigt"),""))</f>
        <v/>
      </c>
      <c r="C25" s="38">
        <f>IF($A25="","",IFERROR(VLOOKUP($A25,Parameter!$A$8:$D$107,3,FALSE)*NETWORKDAYS($B$6,$B$7)*$B$8*IF(VLOOKUP($A25,Parameter!$A$8:$D$107,4,FALSE)="Ja",1,0),""))</f>
        <v/>
      </c>
      <c r="D25" s="39">
        <f>IF(OR($A25="",$B25="",$C25=0),"",IFERROR($B25/$C25,""))</f>
        <v/>
      </c>
    </row>
    <row r="26">
      <c r="A26" s="17">
        <f>IF(Parameter!A13="","",Parameter!A13)</f>
        <v/>
      </c>
      <c r="B26" s="37">
        <f>IF($A26="","",IFERROR(SUMIFS('Auftragsplanung'!$L$8:$L$107,'Auftragsplanung'!$F$8:$F$107,$A26,'Auftragsplanung'!$H$8:$H$107,"&gt;="&amp;$B$6,'Auftragsplanung'!$H$8:$H$107,"&lt;="&amp;$B$7,'Auftragsplanung'!$K$8:$K$107,"&lt;&gt;Erledigt"),""))</f>
        <v/>
      </c>
      <c r="C26" s="37">
        <f>IF($A26="","",IFERROR(VLOOKUP($A26,Parameter!$A$8:$D$107,3,FALSE)*NETWORKDAYS($B$6,$B$7)*$B$8*IF(VLOOKUP($A26,Parameter!$A$8:$D$107,4,FALSE)="Ja",1,0),""))</f>
        <v/>
      </c>
      <c r="D26" s="40">
        <f>IF(OR($A26="",$B26="",$C26=0),"",IFERROR($B26/$C26,""))</f>
        <v/>
      </c>
    </row>
    <row r="27"/>
    <row r="28"/>
    <row r="29" ht="32" customHeight="1">
      <c r="A29" s="7" t="inlineStr">
        <is>
          <t>Kontrolle des unveränderten Beispieldatensatzes</t>
        </is>
      </c>
      <c r="B29" s="7" t="inlineStr">
        <is>
          <t>Erwartet</t>
        </is>
      </c>
      <c r="C29" s="7" t="inlineStr">
        <is>
          <t>Abgleich</t>
        </is>
      </c>
    </row>
    <row r="30">
      <c r="A30" s="14" t="inlineStr">
        <is>
          <t>Offene Aufträge</t>
        </is>
      </c>
      <c r="B30" s="19" t="n">
        <v>9</v>
      </c>
      <c r="C30" s="19">
        <f>IF($B$11=$B30,"OK","Prüfen")</f>
        <v/>
      </c>
    </row>
    <row r="31">
      <c r="A31" s="17" t="inlineStr">
        <is>
          <t>Offene Planstunden</t>
        </is>
      </c>
      <c r="B31" s="41" t="n">
        <v>57.75</v>
      </c>
      <c r="C31" s="21">
        <f>IF(ROUND($B$12,2)=ROUND($B31,2),"OK","Prüfen")</f>
        <v/>
      </c>
    </row>
    <row r="32">
      <c r="A32" s="14" t="inlineStr">
        <is>
          <t>Über Kapazität</t>
        </is>
      </c>
      <c r="B32" s="19" t="n">
        <v>1</v>
      </c>
      <c r="C32" s="19">
        <f>IF($B$13=$B32,"OK","Prüfen")</f>
        <v/>
      </c>
    </row>
    <row r="33">
      <c r="A33" s="17" t="inlineStr">
        <is>
          <t>Eingaben fehlen</t>
        </is>
      </c>
      <c r="B33" s="21" t="n">
        <v>1</v>
      </c>
      <c r="C33" s="21">
        <f>IF($B$14=$B33,"OK","Prüfen")</f>
        <v/>
      </c>
    </row>
    <row r="34">
      <c r="A34" s="14" t="inlineStr">
        <is>
          <t>Doppelte Nummern</t>
        </is>
      </c>
      <c r="B34" s="19" t="n">
        <v>0</v>
      </c>
      <c r="C34" s="19">
        <f>IF($B$16=$B34,"OK","Prüfen")</f>
        <v/>
      </c>
    </row>
  </sheetData>
  <autoFilter ref="A10:C16"/>
  <mergeCells count="1">
    <mergeCell ref="A1:L1"/>
  </mergeCells>
  <conditionalFormatting sqref="B13:B14">
    <cfRule type="cellIs" priority="1" operator="greaterThan" dxfId="0">
      <formula>0</formula>
    </cfRule>
  </conditionalFormatting>
  <conditionalFormatting sqref="B16">
    <cfRule type="cellIs" priority="2" operator="greaterThan" dxfId="0">
      <formula>0</formula>
    </cfRule>
  </conditionalFormatting>
  <conditionalFormatting sqref="B7">
    <cfRule type="expression" priority="3" dxfId="0">
      <formula>B7&lt;B6</formula>
    </cfRule>
  </conditionalFormatting>
  <conditionalFormatting sqref="B18">
    <cfRule type="expression" priority="4" dxfId="1">
      <formula>AND($B$13=0,$B$14=0,$B$16=0)</formula>
    </cfRule>
  </conditionalFormatting>
  <conditionalFormatting sqref="C30:C34">
    <cfRule type="expression" priority="5" dxfId="1">
      <formula>C30="OK"</formula>
    </cfRule>
    <cfRule type="expression" priority="6" dxfId="0">
      <formula>C30="Prüfen"</formula>
    </cfRule>
  </conditionalFormatting>
  <conditionalFormatting sqref="D21:D26">
    <cfRule type="cellIs" priority="7" operator="greaterThan" dxfId="0">
      <formula>1</formula>
    </cfRule>
  </conditionalFormatting>
  <dataValidations count="3">
    <dataValidation sqref="B6" showDropDown="0" showInputMessage="1" showErrorMessage="1" allowBlank="0" errorTitle="Datum prüfen" error="Das Datum liegt außerhalb des üblichen Planungskorridors." promptTitle="Planungsdatum" prompt="Datum im Format TT.MM.JJJJ eingeben." type="date" errorStyle="warning" operator="between">
      <formula1>=TODAY()-365</formula1>
      <formula2>=TODAY()+730</formula2>
    </dataValidation>
    <dataValidation sqref="B7" showDropDown="0" showInputMessage="0" showErrorMessage="1" allowBlank="0" errorTitle="Planungszeitraum prüfen" error="Das Ende sollte ab dem Beginn und höchstens 92 Tage danach liegen." type="custom" errorStyle="warning">
      <formula1>=AND(B7&gt;=B6,B7&lt;=B6+92)</formula1>
    </dataValidation>
    <dataValidation sqref="B8" showDropDown="0" showInputMessage="0" showErrorMessage="1" allowBlank="0" errorTitle="Zielauslastung prüfen" error="Als Planungsannahme sind 50 % bis 120 % vorgesehen." type="decimal" errorStyle="warning" operator="between">
      <formula1>0.5</formula1>
      <formula2>1.2</formula2>
    </dataValidation>
  </dataValidations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1" customWidth="1" min="3" max="3"/>
    <col width="12" customWidth="1" min="4" max="4"/>
    <col width="14" customWidth="1" min="5" max="5"/>
    <col width="20" customWidth="1" min="6" max="6"/>
    <col width="19" customWidth="1" min="7" max="7"/>
    <col width="13" customWidth="1" min="8" max="8"/>
    <col width="13" customWidth="1" min="9" max="9"/>
    <col width="12" customWidth="1" min="10" max="10"/>
    <col width="15" customWidth="1" min="11" max="11"/>
    <col width="14" customWidth="1" min="12" max="12"/>
    <col width="20" customWidth="1" min="13" max="13"/>
    <col width="16" customWidth="1" min="14" max="14"/>
    <col width="13" customWidth="1" min="15" max="15"/>
    <col width="23" customWidth="1" min="16" max="16"/>
    <col width="33" customWidth="1" min="17" max="17"/>
  </cols>
  <sheetData>
    <row r="1" ht="27" customHeight="1">
      <c r="A1" s="1" t="inlineStr">
        <is>
          <t>Werkstattauftragsplanung – Aufträge</t>
        </is>
      </c>
    </row>
    <row r="2" ht="31" customHeight="1">
      <c r="A2" s="2" t="inlineStr">
        <is>
          <t>Zweck</t>
        </is>
      </c>
      <c r="B2" s="3" t="inlineStr">
        <is>
          <t>Manuelle Terminierung kurzer Werkstattaufträge nach Arbeitsplatz, fiktivem Team und benötigtem Starttag.</t>
        </is>
      </c>
    </row>
    <row r="3" ht="31" customHeight="1">
      <c r="A3" s="2" t="inlineStr">
        <is>
          <t>Datenquelle</t>
        </is>
      </c>
      <c r="B3" s="3" t="inlineStr">
        <is>
          <t>Gelb markierte Eingaben der Werkstattdisposition; Tageskapazitäten werden aus „Parameter“ nachgeschlagen.</t>
        </is>
      </c>
    </row>
    <row r="4" ht="31" customHeight="1">
      <c r="A4" s="2" t="inlineStr">
        <is>
          <t>Sichtbares Ergebnis</t>
        </is>
      </c>
      <c r="B4" s="3" t="inlineStr">
        <is>
          <t>Planstunden, belegte Stunden am Starttag, Tageskapazität, Auslastung und ein kontrollierbarer Planungshinweis.</t>
        </is>
      </c>
    </row>
    <row r="5" ht="31" customHeight="1">
      <c r="A5" s="22" t="inlineStr">
        <is>
          <t>Bedienhinweis</t>
        </is>
      </c>
      <c r="B5" s="3" t="inlineStr">
        <is>
          <t>Nur gelbe Zellen verändern. Formeln sind bis Zeile 107 vorbereitet. Warnungen weisen auf Prüfbedarf hin und blockieren plausible Sonderfälle nicht.</t>
        </is>
      </c>
    </row>
    <row r="6"/>
    <row r="7" ht="32" customHeight="1">
      <c r="A7" s="7" t="inlineStr">
        <is>
          <t>Auftrags-Nr.</t>
        </is>
      </c>
      <c r="B7" s="7" t="inlineStr">
        <is>
          <t>Kurzauftrag</t>
        </is>
      </c>
      <c r="C7" s="7" t="inlineStr">
        <is>
          <t>Menge</t>
        </is>
      </c>
      <c r="D7" s="7" t="inlineStr">
        <is>
          <t>Rüstzeit</t>
        </is>
      </c>
      <c r="E7" s="7" t="inlineStr">
        <is>
          <t>Zeit je Stück</t>
        </is>
      </c>
      <c r="F7" s="7" t="inlineStr">
        <is>
          <t>Arbeitsplatz</t>
        </is>
      </c>
      <c r="G7" s="7" t="inlineStr">
        <is>
          <t>Zuständiges Team</t>
        </is>
      </c>
      <c r="H7" s="7" t="inlineStr">
        <is>
          <t>Startdatum</t>
        </is>
      </c>
      <c r="I7" s="7" t="inlineStr">
        <is>
          <t>Fällig am</t>
        </is>
      </c>
      <c r="J7" s="7" t="inlineStr">
        <is>
          <t>Priorität</t>
        </is>
      </c>
      <c r="K7" s="7" t="inlineStr">
        <is>
          <t>Status</t>
        </is>
      </c>
      <c r="L7" s="7" t="inlineStr">
        <is>
          <t>Planstunden</t>
        </is>
      </c>
      <c r="M7" s="7" t="inlineStr">
        <is>
          <t>Belegte Stunden am Starttag</t>
        </is>
      </c>
      <c r="N7" s="7" t="inlineStr">
        <is>
          <t>Tageskapazität</t>
        </is>
      </c>
      <c r="O7" s="7" t="inlineStr">
        <is>
          <t>Auslastung</t>
        </is>
      </c>
      <c r="P7" s="7" t="inlineStr">
        <is>
          <t>Planhinweis</t>
        </is>
      </c>
      <c r="Q7" s="7" t="inlineStr">
        <is>
          <t>Bemerkung</t>
        </is>
      </c>
    </row>
    <row r="8">
      <c r="A8" s="23" t="inlineStr">
        <is>
          <t>WA-2026-001</t>
        </is>
      </c>
      <c r="B8" s="23" t="inlineStr">
        <is>
          <t>Montageplatte Kappa</t>
        </is>
      </c>
      <c r="C8" s="42" t="n">
        <v>20</v>
      </c>
      <c r="D8" s="43" t="n">
        <v>1</v>
      </c>
      <c r="E8" s="43" t="n">
        <v>0.25</v>
      </c>
      <c r="F8" s="23" t="inlineStr">
        <is>
          <t>Montage</t>
        </is>
      </c>
      <c r="G8" s="23" t="inlineStr">
        <is>
          <t>Team Kupfer</t>
        </is>
      </c>
      <c r="H8" s="35" t="n">
        <v>46274</v>
      </c>
      <c r="I8" s="35" t="n">
        <v>46276</v>
      </c>
      <c r="J8" s="26" t="inlineStr">
        <is>
          <t>Hoch</t>
        </is>
      </c>
      <c r="K8" s="26" t="inlineStr">
        <is>
          <t>Freigegeben</t>
        </is>
      </c>
      <c r="L8" s="44">
        <f>IF($A8="","",IFERROR($D8+$C8*$E8,""))</f>
        <v/>
      </c>
      <c r="M8" s="44">
        <f>IF(OR($A8="",$F8="",$H8=""),"",IFERROR(SUMIFS($L$8:$L$107,$F$8:$F$107,$F8,$H$8:$H$107,$H8,$K$8:$K$107,"&lt;&gt;Erledigt"),""))</f>
        <v/>
      </c>
      <c r="N8" s="44">
        <f>IF(OR($A8="",$F8=""),"",IFERROR(VLOOKUP($F8,Parameter!$A$8:$D$107,3,FALSE),""))</f>
        <v/>
      </c>
      <c r="O8" s="45">
        <f>IF(OR($A8="",$M8="",$N8="",$N8=0),"",IFERROR($M8/$N8,""))</f>
        <v/>
      </c>
      <c r="P8" s="8">
        <f>IF($A8="","",IFERROR(IF(OR($B8="",$C8="",$D8="",$E8="",$F8="",$G8="",$H8="",$I8="",$J8="",$K8=""),"Eingaben fehlen",IF($I8&lt;$H8,"Datumsfolge prüfen",IF($K8="Erledigt","Erledigt",IF($N8="","Kapazität fehlt",IF(VLOOKUP($F8,Parameter!$A$8:$D$107,4,FALSE)&lt;&gt;"Ja","Arbeitsplatz inaktiv",IF($M8&gt;$N8,"Über Kapazität",IF($I8&lt;Zusammenfassung!$B$6,"Fälligkeit vor Planung","Planbar"))))))),"Prüfen"))</f>
        <v/>
      </c>
      <c r="Q8" s="23" t="n"/>
    </row>
    <row r="9">
      <c r="A9" s="23" t="inlineStr">
        <is>
          <t>WA-2026-002</t>
        </is>
      </c>
      <c r="B9" s="23" t="inlineStr">
        <is>
          <t>Wellenring Rho</t>
        </is>
      </c>
      <c r="C9" s="42" t="n">
        <v>10</v>
      </c>
      <c r="D9" s="43" t="n">
        <v>0.75</v>
      </c>
      <c r="E9" s="43" t="n">
        <v>0.5</v>
      </c>
      <c r="F9" s="23" t="inlineStr">
        <is>
          <t>Drehplatz</t>
        </is>
      </c>
      <c r="G9" s="23" t="inlineStr">
        <is>
          <t>Team Schiefer</t>
        </is>
      </c>
      <c r="H9" s="35" t="n">
        <v>46275</v>
      </c>
      <c r="I9" s="35" t="n">
        <v>46279</v>
      </c>
      <c r="J9" s="26" t="inlineStr">
        <is>
          <t>Mittel</t>
        </is>
      </c>
      <c r="K9" s="26" t="inlineStr">
        <is>
          <t>Geplant</t>
        </is>
      </c>
      <c r="L9" s="41">
        <f>IF($A9="","",IFERROR($D9+$C9*$E9,""))</f>
        <v/>
      </c>
      <c r="M9" s="41">
        <f>IF(OR($A9="",$F9="",$H9=""),"",IFERROR(SUMIFS($L$8:$L$107,$F$8:$F$107,$F9,$H$8:$H$107,$H9,$K$8:$K$107,"&lt;&gt;Erledigt"),""))</f>
        <v/>
      </c>
      <c r="N9" s="41">
        <f>IF(OR($A9="",$F9=""),"",IFERROR(VLOOKUP($F9,Parameter!$A$8:$D$107,3,FALSE),""))</f>
        <v/>
      </c>
      <c r="O9" s="46">
        <f>IF(OR($A9="",$M9="",$N9="",$N9=0),"",IFERROR($M9/$N9,""))</f>
        <v/>
      </c>
      <c r="P9" s="10">
        <f>IF($A9="","",IFERROR(IF(OR($B9="",$C9="",$D9="",$E9="",$F9="",$G9="",$H9="",$I9="",$J9="",$K9=""),"Eingaben fehlen",IF($I9&lt;$H9,"Datumsfolge prüfen",IF($K9="Erledigt","Erledigt",IF($N9="","Kapazität fehlt",IF(VLOOKUP($F9,Parameter!$A$8:$D$107,4,FALSE)&lt;&gt;"Ja","Arbeitsplatz inaktiv",IF($M9&gt;$N9,"Über Kapazität",IF($I9&lt;Zusammenfassung!$B$6,"Fälligkeit vor Planung","Planbar"))))))),"Prüfen"))</f>
        <v/>
      </c>
      <c r="Q9" s="23" t="n"/>
    </row>
    <row r="10">
      <c r="A10" s="23" t="inlineStr">
        <is>
          <t>WA-2026-003</t>
        </is>
      </c>
      <c r="B10" s="23" t="inlineStr">
        <is>
          <t>Halter Sigma</t>
        </is>
      </c>
      <c r="C10" s="42" t="n">
        <v>8</v>
      </c>
      <c r="D10" s="43" t="n">
        <v>1.25</v>
      </c>
      <c r="E10" s="43" t="n">
        <v>0.625</v>
      </c>
      <c r="F10" s="23" t="inlineStr">
        <is>
          <t>Fräsplatz</t>
        </is>
      </c>
      <c r="G10" s="23" t="inlineStr">
        <is>
          <t>Team Sand</t>
        </is>
      </c>
      <c r="H10" s="35" t="n">
        <v>46276</v>
      </c>
      <c r="I10" s="35" t="n">
        <v>46280</v>
      </c>
      <c r="J10" s="26" t="inlineStr">
        <is>
          <t>Hoch</t>
        </is>
      </c>
      <c r="K10" s="26" t="inlineStr">
        <is>
          <t>Geplant</t>
        </is>
      </c>
      <c r="L10" s="44">
        <f>IF($A10="","",IFERROR($D10+$C10*$E10,""))</f>
        <v/>
      </c>
      <c r="M10" s="44">
        <f>IF(OR($A10="",$F10="",$H10=""),"",IFERROR(SUMIFS($L$8:$L$107,$F$8:$F$107,$F10,$H$8:$H$107,$H10,$K$8:$K$107,"&lt;&gt;Erledigt"),""))</f>
        <v/>
      </c>
      <c r="N10" s="44">
        <f>IF(OR($A10="",$F10=""),"",IFERROR(VLOOKUP($F10,Parameter!$A$8:$D$107,3,FALSE),""))</f>
        <v/>
      </c>
      <c r="O10" s="45">
        <f>IF(OR($A10="",$M10="",$N10="",$N10=0),"",IFERROR($M10/$N10,""))</f>
        <v/>
      </c>
      <c r="P10" s="8">
        <f>IF($A10="","",IFERROR(IF(OR($B10="",$C10="",$D10="",$E10="",$F10="",$G10="",$H10="",$I10="",$J10="",$K10=""),"Eingaben fehlen",IF($I10&lt;$H10,"Datumsfolge prüfen",IF($K10="Erledigt","Erledigt",IF($N10="","Kapazität fehlt",IF(VLOOKUP($F10,Parameter!$A$8:$D$107,4,FALSE)&lt;&gt;"Ja","Arbeitsplatz inaktiv",IF($M10&gt;$N10,"Über Kapazität",IF($I10&lt;Zusammenfassung!$B$6,"Fälligkeit vor Planung","Planbar"))))))),"Prüfen"))</f>
        <v/>
      </c>
      <c r="Q10" s="23" t="n"/>
    </row>
    <row r="11">
      <c r="A11" s="23" t="inlineStr">
        <is>
          <t>WA-2026-004</t>
        </is>
      </c>
      <c r="B11" s="23" t="inlineStr">
        <is>
          <t>Schweißrahmen Tau</t>
        </is>
      </c>
      <c r="C11" s="42" t="n">
        <v>5</v>
      </c>
      <c r="D11" s="43" t="n">
        <v>1.5</v>
      </c>
      <c r="E11" s="43" t="n">
        <v>1.2</v>
      </c>
      <c r="F11" s="23" t="inlineStr">
        <is>
          <t>Schweißplatz</t>
        </is>
      </c>
      <c r="G11" s="23" t="inlineStr">
        <is>
          <t>Team Moos</t>
        </is>
      </c>
      <c r="H11" s="35" t="n">
        <v>46279</v>
      </c>
      <c r="I11" s="35" t="n">
        <v>46281</v>
      </c>
      <c r="J11" s="26" t="inlineStr">
        <is>
          <t>Eilig</t>
        </is>
      </c>
      <c r="K11" s="26" t="inlineStr">
        <is>
          <t>Geplant</t>
        </is>
      </c>
      <c r="L11" s="41">
        <f>IF($A11="","",IFERROR($D11+$C11*$E11,""))</f>
        <v/>
      </c>
      <c r="M11" s="41">
        <f>IF(OR($A11="",$F11="",$H11=""),"",IFERROR(SUMIFS($L$8:$L$107,$F$8:$F$107,$F11,$H$8:$H$107,$H11,$K$8:$K$107,"&lt;&gt;Erledigt"),""))</f>
        <v/>
      </c>
      <c r="N11" s="41">
        <f>IF(OR($A11="",$F11=""),"",IFERROR(VLOOKUP($F11,Parameter!$A$8:$D$107,3,FALSE),""))</f>
        <v/>
      </c>
      <c r="O11" s="46">
        <f>IF(OR($A11="",$M11="",$N11="",$N11=0),"",IFERROR($M11/$N11,""))</f>
        <v/>
      </c>
      <c r="P11" s="10">
        <f>IF($A11="","",IFERROR(IF(OR($B11="",$C11="",$D11="",$E11="",$F11="",$G11="",$H11="",$I11="",$J11="",$K11=""),"Eingaben fehlen",IF($I11&lt;$H11,"Datumsfolge prüfen",IF($K11="Erledigt","Erledigt",IF($N11="","Kapazität fehlt",IF(VLOOKUP($F11,Parameter!$A$8:$D$107,4,FALSE)&lt;&gt;"Ja","Arbeitsplatz inaktiv",IF($M11&gt;$N11,"Über Kapazität",IF($I11&lt;Zusammenfassung!$B$6,"Fälligkeit vor Planung","Planbar"))))))),"Prüfen"))</f>
        <v/>
      </c>
      <c r="Q11" s="23" t="n"/>
    </row>
    <row r="12">
      <c r="A12" s="23" t="inlineStr">
        <is>
          <t>WA-2026-005</t>
        </is>
      </c>
      <c r="B12" s="23" t="inlineStr">
        <is>
          <t>Prüflehre Iota</t>
        </is>
      </c>
      <c r="C12" s="42" t="n">
        <v>30</v>
      </c>
      <c r="D12" s="43" t="n">
        <v>0.5</v>
      </c>
      <c r="E12" s="43" t="n">
        <v>0.2</v>
      </c>
      <c r="F12" s="23" t="inlineStr">
        <is>
          <t>Prüfplatz</t>
        </is>
      </c>
      <c r="G12" s="23" t="inlineStr">
        <is>
          <t>Team Kupfer</t>
        </is>
      </c>
      <c r="H12" s="35" t="n">
        <v>46280</v>
      </c>
      <c r="I12" s="35" t="n">
        <v>46282</v>
      </c>
      <c r="J12" s="26" t="inlineStr">
        <is>
          <t>Hoch</t>
        </is>
      </c>
      <c r="K12" s="26" t="inlineStr">
        <is>
          <t>Freigegeben</t>
        </is>
      </c>
      <c r="L12" s="44">
        <f>IF($A12="","",IFERROR($D12+$C12*$E12,""))</f>
        <v/>
      </c>
      <c r="M12" s="44">
        <f>IF(OR($A12="",$F12="",$H12=""),"",IFERROR(SUMIFS($L$8:$L$107,$F$8:$F$107,$F12,$H$8:$H$107,$H12,$K$8:$K$107,"&lt;&gt;Erledigt"),""))</f>
        <v/>
      </c>
      <c r="N12" s="44">
        <f>IF(OR($A12="",$F12=""),"",IFERROR(VLOOKUP($F12,Parameter!$A$8:$D$107,3,FALSE),""))</f>
        <v/>
      </c>
      <c r="O12" s="45">
        <f>IF(OR($A12="",$M12="",$N12="",$N12=0),"",IFERROR($M12/$N12,""))</f>
        <v/>
      </c>
      <c r="P12" s="8">
        <f>IF($A12="","",IFERROR(IF(OR($B12="",$C12="",$D12="",$E12="",$F12="",$G12="",$H12="",$I12="",$J12="",$K12=""),"Eingaben fehlen",IF($I12&lt;$H12,"Datumsfolge prüfen",IF($K12="Erledigt","Erledigt",IF($N12="","Kapazität fehlt",IF(VLOOKUP($F12,Parameter!$A$8:$D$107,4,FALSE)&lt;&gt;"Ja","Arbeitsplatz inaktiv",IF($M12&gt;$N12,"Über Kapazität",IF($I12&lt;Zusammenfassung!$B$6,"Fälligkeit vor Planung","Planbar"))))))),"Prüfen"))</f>
        <v/>
      </c>
      <c r="Q12" s="23" t="n"/>
    </row>
    <row r="13">
      <c r="A13" s="23" t="inlineStr">
        <is>
          <t>WA-2026-006</t>
        </is>
      </c>
      <c r="B13" s="23" t="inlineStr">
        <is>
          <t>Abdeckhaube My</t>
        </is>
      </c>
      <c r="C13" s="42" t="n">
        <v>12</v>
      </c>
      <c r="D13" s="43" t="n">
        <v>1</v>
      </c>
      <c r="E13" s="43" t="n">
        <v>0.4</v>
      </c>
      <c r="F13" s="23" t="inlineStr">
        <is>
          <t>Oberflächenplatz</t>
        </is>
      </c>
      <c r="G13" s="23" t="inlineStr">
        <is>
          <t>Team Sand</t>
        </is>
      </c>
      <c r="H13" s="35" t="n">
        <v>46281</v>
      </c>
      <c r="I13" s="35" t="n">
        <v>46283</v>
      </c>
      <c r="J13" s="26" t="inlineStr">
        <is>
          <t>Niedrig</t>
        </is>
      </c>
      <c r="K13" s="26" t="inlineStr">
        <is>
          <t>Erledigt</t>
        </is>
      </c>
      <c r="L13" s="41">
        <f>IF($A13="","",IFERROR($D13+$C13*$E13,""))</f>
        <v/>
      </c>
      <c r="M13" s="41">
        <f>IF(OR($A13="",$F13="",$H13=""),"",IFERROR(SUMIFS($L$8:$L$107,$F$8:$F$107,$F13,$H$8:$H$107,$H13,$K$8:$K$107,"&lt;&gt;Erledigt"),""))</f>
        <v/>
      </c>
      <c r="N13" s="41">
        <f>IF(OR($A13="",$F13=""),"",IFERROR(VLOOKUP($F13,Parameter!$A$8:$D$107,3,FALSE),""))</f>
        <v/>
      </c>
      <c r="O13" s="46">
        <f>IF(OR($A13="",$M13="",$N13="",$N13=0),"",IFERROR($M13/$N13,""))</f>
        <v/>
      </c>
      <c r="P13" s="10">
        <f>IF($A13="","",IFERROR(IF(OR($B13="",$C13="",$D13="",$E13="",$F13="",$G13="",$H13="",$I13="",$J13="",$K13=""),"Eingaben fehlen",IF($I13&lt;$H13,"Datumsfolge prüfen",IF($K13="Erledigt","Erledigt",IF($N13="","Kapazität fehlt",IF(VLOOKUP($F13,Parameter!$A$8:$D$107,4,FALSE)&lt;&gt;"Ja","Arbeitsplatz inaktiv",IF($M13&gt;$N13,"Über Kapazität",IF($I13&lt;Zusammenfassung!$B$6,"Fälligkeit vor Planung","Planbar"))))))),"Prüfen"))</f>
        <v/>
      </c>
      <c r="Q13" s="23" t="n"/>
    </row>
    <row r="14">
      <c r="A14" s="23" t="inlineStr">
        <is>
          <t>WA-2026-007</t>
        </is>
      </c>
      <c r="B14" s="23" t="inlineStr">
        <is>
          <t>Träger Lambda</t>
        </is>
      </c>
      <c r="C14" s="42" t="n">
        <v>15</v>
      </c>
      <c r="D14" s="43" t="n">
        <v>0.5</v>
      </c>
      <c r="E14" s="43" t="n">
        <v>0.5</v>
      </c>
      <c r="F14" s="23" t="inlineStr">
        <is>
          <t>Montage</t>
        </is>
      </c>
      <c r="G14" s="23" t="inlineStr">
        <is>
          <t>Team Kupfer</t>
        </is>
      </c>
      <c r="H14" s="35" t="n">
        <v>46282</v>
      </c>
      <c r="I14" s="35" t="n">
        <v>46286</v>
      </c>
      <c r="J14" s="26" t="inlineStr">
        <is>
          <t>Mittel</t>
        </is>
      </c>
      <c r="K14" s="26" t="inlineStr">
        <is>
          <t>Geplant</t>
        </is>
      </c>
      <c r="L14" s="44">
        <f>IF($A14="","",IFERROR($D14+$C14*$E14,""))</f>
        <v/>
      </c>
      <c r="M14" s="44">
        <f>IF(OR($A14="",$F14="",$H14=""),"",IFERROR(SUMIFS($L$8:$L$107,$F$8:$F$107,$F14,$H$8:$H$107,$H14,$K$8:$K$107,"&lt;&gt;Erledigt"),""))</f>
        <v/>
      </c>
      <c r="N14" s="44">
        <f>IF(OR($A14="",$F14=""),"",IFERROR(VLOOKUP($F14,Parameter!$A$8:$D$107,3,FALSE),""))</f>
        <v/>
      </c>
      <c r="O14" s="45">
        <f>IF(OR($A14="",$M14="",$N14="",$N14=0),"",IFERROR($M14/$N14,""))</f>
        <v/>
      </c>
      <c r="P14" s="8">
        <f>IF($A14="","",IFERROR(IF(OR($B14="",$C14="",$D14="",$E14="",$F14="",$G14="",$H14="",$I14="",$J14="",$K14=""),"Eingaben fehlen",IF($I14&lt;$H14,"Datumsfolge prüfen",IF($K14="Erledigt","Erledigt",IF($N14="","Kapazität fehlt",IF(VLOOKUP($F14,Parameter!$A$8:$D$107,4,FALSE)&lt;&gt;"Ja","Arbeitsplatz inaktiv",IF($M14&gt;$N14,"Über Kapazität",IF($I14&lt;Zusammenfassung!$B$6,"Fälligkeit vor Planung","Planbar"))))))),"Prüfen"))</f>
        <v/>
      </c>
      <c r="Q14" s="23" t="n"/>
    </row>
    <row r="15">
      <c r="A15" s="23" t="inlineStr">
        <is>
          <t>WA-2026-008</t>
        </is>
      </c>
      <c r="B15" s="23" t="inlineStr">
        <is>
          <t>Buchse Eta</t>
        </is>
      </c>
      <c r="C15" s="42" t="n">
        <v>6</v>
      </c>
      <c r="D15" s="43" t="n">
        <v>0.25</v>
      </c>
      <c r="E15" s="43" t="n">
        <v>1</v>
      </c>
      <c r="F15" s="23" t="inlineStr">
        <is>
          <t>Drehplatz</t>
        </is>
      </c>
      <c r="G15" s="23" t="inlineStr">
        <is>
          <t>Team Schiefer</t>
        </is>
      </c>
      <c r="H15" s="35" t="n">
        <v>46283</v>
      </c>
      <c r="I15" s="35" t="n">
        <v>46287</v>
      </c>
      <c r="J15" s="26" t="inlineStr">
        <is>
          <t>Hoch</t>
        </is>
      </c>
      <c r="K15" s="26" t="inlineStr">
        <is>
          <t>In Arbeit</t>
        </is>
      </c>
      <c r="L15" s="41">
        <f>IF($A15="","",IFERROR($D15+$C15*$E15,""))</f>
        <v/>
      </c>
      <c r="M15" s="41">
        <f>IF(OR($A15="",$F15="",$H15=""),"",IFERROR(SUMIFS($L$8:$L$107,$F$8:$F$107,$F15,$H$8:$H$107,$H15,$K$8:$K$107,"&lt;&gt;Erledigt"),""))</f>
        <v/>
      </c>
      <c r="N15" s="41">
        <f>IF(OR($A15="",$F15=""),"",IFERROR(VLOOKUP($F15,Parameter!$A$8:$D$107,3,FALSE),""))</f>
        <v/>
      </c>
      <c r="O15" s="46">
        <f>IF(OR($A15="",$M15="",$N15="",$N15=0),"",IFERROR($M15/$N15,""))</f>
        <v/>
      </c>
      <c r="P15" s="10">
        <f>IF($A15="","",IFERROR(IF(OR($B15="",$C15="",$D15="",$E15="",$F15="",$G15="",$H15="",$I15="",$J15="",$K15=""),"Eingaben fehlen",IF($I15&lt;$H15,"Datumsfolge prüfen",IF($K15="Erledigt","Erledigt",IF($N15="","Kapazität fehlt",IF(VLOOKUP($F15,Parameter!$A$8:$D$107,4,FALSE)&lt;&gt;"Ja","Arbeitsplatz inaktiv",IF($M15&gt;$N15,"Über Kapazität",IF($I15&lt;Zusammenfassung!$B$6,"Fälligkeit vor Planung","Planbar"))))))),"Prüfen"))</f>
        <v/>
      </c>
      <c r="Q15" s="23" t="n"/>
    </row>
    <row r="16">
      <c r="A16" s="23" t="inlineStr">
        <is>
          <t>WA-2026-009</t>
        </is>
      </c>
      <c r="B16" s="23" t="inlineStr">
        <is>
          <t>Fräsblock Omikron</t>
        </is>
      </c>
      <c r="C16" s="42" t="n">
        <v>4</v>
      </c>
      <c r="D16" s="43" t="n">
        <v>1</v>
      </c>
      <c r="E16" s="43" t="n">
        <v>1.5</v>
      </c>
      <c r="F16" s="23" t="inlineStr">
        <is>
          <t>Fräsplatz</t>
        </is>
      </c>
      <c r="G16" s="23" t="inlineStr">
        <is>
          <t>Team Sand</t>
        </is>
      </c>
      <c r="H16" s="35" t="n">
        <v>46286</v>
      </c>
      <c r="I16" s="35" t="n">
        <v>46288</v>
      </c>
      <c r="J16" s="26" t="inlineStr">
        <is>
          <t>Mittel</t>
        </is>
      </c>
      <c r="K16" s="26" t="inlineStr">
        <is>
          <t>Geplant</t>
        </is>
      </c>
      <c r="L16" s="44">
        <f>IF($A16="","",IFERROR($D16+$C16*$E16,""))</f>
        <v/>
      </c>
      <c r="M16" s="44">
        <f>IF(OR($A16="",$F16="",$H16=""),"",IFERROR(SUMIFS($L$8:$L$107,$F$8:$F$107,$F16,$H$8:$H$107,$H16,$K$8:$K$107,"&lt;&gt;Erledigt"),""))</f>
        <v/>
      </c>
      <c r="N16" s="44">
        <f>IF(OR($A16="",$F16=""),"",IFERROR(VLOOKUP($F16,Parameter!$A$8:$D$107,3,FALSE),""))</f>
        <v/>
      </c>
      <c r="O16" s="45">
        <f>IF(OR($A16="",$M16="",$N16="",$N16=0),"",IFERROR($M16/$N16,""))</f>
        <v/>
      </c>
      <c r="P16" s="8">
        <f>IF($A16="","",IFERROR(IF(OR($B16="",$C16="",$D16="",$E16="",$F16="",$G16="",$H16="",$I16="",$J16="",$K16=""),"Eingaben fehlen",IF($I16&lt;$H16,"Datumsfolge prüfen",IF($K16="Erledigt","Erledigt",IF($N16="","Kapazität fehlt",IF(VLOOKUP($F16,Parameter!$A$8:$D$107,4,FALSE)&lt;&gt;"Ja","Arbeitsplatz inaktiv",IF($M16&gt;$N16,"Über Kapazität",IF($I16&lt;Zusammenfassung!$B$6,"Fälligkeit vor Planung","Planbar"))))))),"Prüfen"))</f>
        <v/>
      </c>
      <c r="Q16" s="23" t="n"/>
    </row>
    <row r="17">
      <c r="A17" s="23" t="inlineStr">
        <is>
          <t>WA-2026-010</t>
        </is>
      </c>
      <c r="B17" s="23" t="inlineStr">
        <is>
          <t>Prüfkörper Phi</t>
        </is>
      </c>
      <c r="C17" s="42" t="n">
        <v>10</v>
      </c>
      <c r="D17" s="43" t="n">
        <v>0.5</v>
      </c>
      <c r="E17" s="43" t="n">
        <v>0.4</v>
      </c>
      <c r="F17" s="23" t="inlineStr">
        <is>
          <t>Prüfplatz</t>
        </is>
      </c>
      <c r="G17" s="23" t="n"/>
      <c r="H17" s="35" t="n">
        <v>46287</v>
      </c>
      <c r="I17" s="35" t="n">
        <v>46289</v>
      </c>
      <c r="J17" s="26" t="inlineStr">
        <is>
          <t>Mittel</t>
        </is>
      </c>
      <c r="K17" s="26" t="inlineStr">
        <is>
          <t>Geplant</t>
        </is>
      </c>
      <c r="L17" s="41">
        <f>IF($A17="","",IFERROR($D17+$C17*$E17,""))</f>
        <v/>
      </c>
      <c r="M17" s="41">
        <f>IF(OR($A17="",$F17="",$H17=""),"",IFERROR(SUMIFS($L$8:$L$107,$F$8:$F$107,$F17,$H$8:$H$107,$H17,$K$8:$K$107,"&lt;&gt;Erledigt"),""))</f>
        <v/>
      </c>
      <c r="N17" s="41">
        <f>IF(OR($A17="",$F17=""),"",IFERROR(VLOOKUP($F17,Parameter!$A$8:$D$107,3,FALSE),""))</f>
        <v/>
      </c>
      <c r="O17" s="46">
        <f>IF(OR($A17="",$M17="",$N17="",$N17=0),"",IFERROR($M17/$N17,""))</f>
        <v/>
      </c>
      <c r="P17" s="10">
        <f>IF($A17="","",IFERROR(IF(OR($B17="",$C17="",$D17="",$E17="",$F17="",$G17="",$H17="",$I17="",$J17="",$K17=""),"Eingaben fehlen",IF($I17&lt;$H17,"Datumsfolge prüfen",IF($K17="Erledigt","Erledigt",IF($N17="","Kapazität fehlt",IF(VLOOKUP($F17,Parameter!$A$8:$D$107,4,FALSE)&lt;&gt;"Ja","Arbeitsplatz inaktiv",IF($M17&gt;$N17,"Über Kapazität",IF($I17&lt;Zusammenfassung!$B$6,"Fälligkeit vor Planung","Planbar"))))))),"Prüfen"))</f>
        <v/>
      </c>
      <c r="Q17" s="23" t="n"/>
    </row>
    <row r="18">
      <c r="A18" s="23" t="n"/>
      <c r="B18" s="23" t="n"/>
      <c r="C18" s="42" t="n"/>
      <c r="D18" s="43" t="n"/>
      <c r="E18" s="43" t="n"/>
      <c r="F18" s="23" t="n"/>
      <c r="G18" s="23" t="n"/>
      <c r="H18" s="35" t="n"/>
      <c r="I18" s="35" t="n"/>
      <c r="J18" s="26" t="n"/>
      <c r="K18" s="26" t="n"/>
      <c r="L18" s="44">
        <f>IF($A18="","",IFERROR($D18+$C18*$E18,""))</f>
        <v/>
      </c>
      <c r="M18" s="44">
        <f>IF(OR($A18="",$F18="",$H18=""),"",IFERROR(SUMIFS($L$8:$L$107,$F$8:$F$107,$F18,$H$8:$H$107,$H18,$K$8:$K$107,"&lt;&gt;Erledigt"),""))</f>
        <v/>
      </c>
      <c r="N18" s="44">
        <f>IF(OR($A18="",$F18=""),"",IFERROR(VLOOKUP($F18,Parameter!$A$8:$D$107,3,FALSE),""))</f>
        <v/>
      </c>
      <c r="O18" s="45">
        <f>IF(OR($A18="",$M18="",$N18="",$N18=0),"",IFERROR($M18/$N18,""))</f>
        <v/>
      </c>
      <c r="P18" s="8">
        <f>IF($A18="","",IFERROR(IF(OR($B18="",$C18="",$D18="",$E18="",$F18="",$G18="",$H18="",$I18="",$J18="",$K18=""),"Eingaben fehlen",IF($I18&lt;$H18,"Datumsfolge prüfen",IF($K18="Erledigt","Erledigt",IF($N18="","Kapazität fehlt",IF(VLOOKUP($F18,Parameter!$A$8:$D$107,4,FALSE)&lt;&gt;"Ja","Arbeitsplatz inaktiv",IF($M18&gt;$N18,"Über Kapazität",IF($I18&lt;Zusammenfassung!$B$6,"Fälligkeit vor Planung","Planbar"))))))),"Prüfen"))</f>
        <v/>
      </c>
      <c r="Q18" s="23" t="n"/>
    </row>
    <row r="19">
      <c r="A19" s="23" t="n"/>
      <c r="B19" s="23" t="n"/>
      <c r="C19" s="42" t="n"/>
      <c r="D19" s="43" t="n"/>
      <c r="E19" s="43" t="n"/>
      <c r="F19" s="23" t="n"/>
      <c r="G19" s="23" t="n"/>
      <c r="H19" s="35" t="n"/>
      <c r="I19" s="35" t="n"/>
      <c r="J19" s="26" t="n"/>
      <c r="K19" s="26" t="n"/>
      <c r="L19" s="41">
        <f>IF($A19="","",IFERROR($D19+$C19*$E19,""))</f>
        <v/>
      </c>
      <c r="M19" s="41">
        <f>IF(OR($A19="",$F19="",$H19=""),"",IFERROR(SUMIFS($L$8:$L$107,$F$8:$F$107,$F19,$H$8:$H$107,$H19,$K$8:$K$107,"&lt;&gt;Erledigt"),""))</f>
        <v/>
      </c>
      <c r="N19" s="41">
        <f>IF(OR($A19="",$F19=""),"",IFERROR(VLOOKUP($F19,Parameter!$A$8:$D$107,3,FALSE),""))</f>
        <v/>
      </c>
      <c r="O19" s="46">
        <f>IF(OR($A19="",$M19="",$N19="",$N19=0),"",IFERROR($M19/$N19,""))</f>
        <v/>
      </c>
      <c r="P19" s="10">
        <f>IF($A19="","",IFERROR(IF(OR($B19="",$C19="",$D19="",$E19="",$F19="",$G19="",$H19="",$I19="",$J19="",$K19=""),"Eingaben fehlen",IF($I19&lt;$H19,"Datumsfolge prüfen",IF($K19="Erledigt","Erledigt",IF($N19="","Kapazität fehlt",IF(VLOOKUP($F19,Parameter!$A$8:$D$107,4,FALSE)&lt;&gt;"Ja","Arbeitsplatz inaktiv",IF($M19&gt;$N19,"Über Kapazität",IF($I19&lt;Zusammenfassung!$B$6,"Fälligkeit vor Planung","Planbar"))))))),"Prüfen"))</f>
        <v/>
      </c>
      <c r="Q19" s="23" t="n"/>
    </row>
    <row r="20">
      <c r="A20" s="23" t="n"/>
      <c r="B20" s="23" t="n"/>
      <c r="C20" s="42" t="n"/>
      <c r="D20" s="43" t="n"/>
      <c r="E20" s="43" t="n"/>
      <c r="F20" s="23" t="n"/>
      <c r="G20" s="23" t="n"/>
      <c r="H20" s="35" t="n"/>
      <c r="I20" s="35" t="n"/>
      <c r="J20" s="26" t="n"/>
      <c r="K20" s="26" t="n"/>
      <c r="L20" s="44">
        <f>IF($A20="","",IFERROR($D20+$C20*$E20,""))</f>
        <v/>
      </c>
      <c r="M20" s="44">
        <f>IF(OR($A20="",$F20="",$H20=""),"",IFERROR(SUMIFS($L$8:$L$107,$F$8:$F$107,$F20,$H$8:$H$107,$H20,$K$8:$K$107,"&lt;&gt;Erledigt"),""))</f>
        <v/>
      </c>
      <c r="N20" s="44">
        <f>IF(OR($A20="",$F20=""),"",IFERROR(VLOOKUP($F20,Parameter!$A$8:$D$107,3,FALSE),""))</f>
        <v/>
      </c>
      <c r="O20" s="45">
        <f>IF(OR($A20="",$M20="",$N20="",$N20=0),"",IFERROR($M20/$N20,""))</f>
        <v/>
      </c>
      <c r="P20" s="8">
        <f>IF($A20="","",IFERROR(IF(OR($B20="",$C20="",$D20="",$E20="",$F20="",$G20="",$H20="",$I20="",$J20="",$K20=""),"Eingaben fehlen",IF($I20&lt;$H20,"Datumsfolge prüfen",IF($K20="Erledigt","Erledigt",IF($N20="","Kapazität fehlt",IF(VLOOKUP($F20,Parameter!$A$8:$D$107,4,FALSE)&lt;&gt;"Ja","Arbeitsplatz inaktiv",IF($M20&gt;$N20,"Über Kapazität",IF($I20&lt;Zusammenfassung!$B$6,"Fälligkeit vor Planung","Planbar"))))))),"Prüfen"))</f>
        <v/>
      </c>
      <c r="Q20" s="23" t="n"/>
    </row>
    <row r="21">
      <c r="A21" s="23" t="n"/>
      <c r="B21" s="23" t="n"/>
      <c r="C21" s="42" t="n"/>
      <c r="D21" s="43" t="n"/>
      <c r="E21" s="43" t="n"/>
      <c r="F21" s="23" t="n"/>
      <c r="G21" s="23" t="n"/>
      <c r="H21" s="35" t="n"/>
      <c r="I21" s="35" t="n"/>
      <c r="J21" s="26" t="n"/>
      <c r="K21" s="26" t="n"/>
      <c r="L21" s="41">
        <f>IF($A21="","",IFERROR($D21+$C21*$E21,""))</f>
        <v/>
      </c>
      <c r="M21" s="41">
        <f>IF(OR($A21="",$F21="",$H21=""),"",IFERROR(SUMIFS($L$8:$L$107,$F$8:$F$107,$F21,$H$8:$H$107,$H21,$K$8:$K$107,"&lt;&gt;Erledigt"),""))</f>
        <v/>
      </c>
      <c r="N21" s="41">
        <f>IF(OR($A21="",$F21=""),"",IFERROR(VLOOKUP($F21,Parameter!$A$8:$D$107,3,FALSE),""))</f>
        <v/>
      </c>
      <c r="O21" s="46">
        <f>IF(OR($A21="",$M21="",$N21="",$N21=0),"",IFERROR($M21/$N21,""))</f>
        <v/>
      </c>
      <c r="P21" s="10">
        <f>IF($A21="","",IFERROR(IF(OR($B21="",$C21="",$D21="",$E21="",$F21="",$G21="",$H21="",$I21="",$J21="",$K21=""),"Eingaben fehlen",IF($I21&lt;$H21,"Datumsfolge prüfen",IF($K21="Erledigt","Erledigt",IF($N21="","Kapazität fehlt",IF(VLOOKUP($F21,Parameter!$A$8:$D$107,4,FALSE)&lt;&gt;"Ja","Arbeitsplatz inaktiv",IF($M21&gt;$N21,"Über Kapazität",IF($I21&lt;Zusammenfassung!$B$6,"Fälligkeit vor Planung","Planbar"))))))),"Prüfen"))</f>
        <v/>
      </c>
      <c r="Q21" s="23" t="n"/>
    </row>
    <row r="22">
      <c r="A22" s="23" t="n"/>
      <c r="B22" s="23" t="n"/>
      <c r="C22" s="42" t="n"/>
      <c r="D22" s="43" t="n"/>
      <c r="E22" s="43" t="n"/>
      <c r="F22" s="23" t="n"/>
      <c r="G22" s="23" t="n"/>
      <c r="H22" s="35" t="n"/>
      <c r="I22" s="35" t="n"/>
      <c r="J22" s="26" t="n"/>
      <c r="K22" s="26" t="n"/>
      <c r="L22" s="44">
        <f>IF($A22="","",IFERROR($D22+$C22*$E22,""))</f>
        <v/>
      </c>
      <c r="M22" s="44">
        <f>IF(OR($A22="",$F22="",$H22=""),"",IFERROR(SUMIFS($L$8:$L$107,$F$8:$F$107,$F22,$H$8:$H$107,$H22,$K$8:$K$107,"&lt;&gt;Erledigt"),""))</f>
        <v/>
      </c>
      <c r="N22" s="44">
        <f>IF(OR($A22="",$F22=""),"",IFERROR(VLOOKUP($F22,Parameter!$A$8:$D$107,3,FALSE),""))</f>
        <v/>
      </c>
      <c r="O22" s="45">
        <f>IF(OR($A22="",$M22="",$N22="",$N22=0),"",IFERROR($M22/$N22,""))</f>
        <v/>
      </c>
      <c r="P22" s="8">
        <f>IF($A22="","",IFERROR(IF(OR($B22="",$C22="",$D22="",$E22="",$F22="",$G22="",$H22="",$I22="",$J22="",$K22=""),"Eingaben fehlen",IF($I22&lt;$H22,"Datumsfolge prüfen",IF($K22="Erledigt","Erledigt",IF($N22="","Kapazität fehlt",IF(VLOOKUP($F22,Parameter!$A$8:$D$107,4,FALSE)&lt;&gt;"Ja","Arbeitsplatz inaktiv",IF($M22&gt;$N22,"Über Kapazität",IF($I22&lt;Zusammenfassung!$B$6,"Fälligkeit vor Planung","Planbar"))))))),"Prüfen"))</f>
        <v/>
      </c>
      <c r="Q22" s="23" t="n"/>
    </row>
    <row r="23">
      <c r="A23" s="23" t="n"/>
      <c r="B23" s="23" t="n"/>
      <c r="C23" s="42" t="n"/>
      <c r="D23" s="43" t="n"/>
      <c r="E23" s="43" t="n"/>
      <c r="F23" s="23" t="n"/>
      <c r="G23" s="23" t="n"/>
      <c r="H23" s="35" t="n"/>
      <c r="I23" s="35" t="n"/>
      <c r="J23" s="26" t="n"/>
      <c r="K23" s="26" t="n"/>
      <c r="L23" s="41">
        <f>IF($A23="","",IFERROR($D23+$C23*$E23,""))</f>
        <v/>
      </c>
      <c r="M23" s="41">
        <f>IF(OR($A23="",$F23="",$H23=""),"",IFERROR(SUMIFS($L$8:$L$107,$F$8:$F$107,$F23,$H$8:$H$107,$H23,$K$8:$K$107,"&lt;&gt;Erledigt"),""))</f>
        <v/>
      </c>
      <c r="N23" s="41">
        <f>IF(OR($A23="",$F23=""),"",IFERROR(VLOOKUP($F23,Parameter!$A$8:$D$107,3,FALSE),""))</f>
        <v/>
      </c>
      <c r="O23" s="46">
        <f>IF(OR($A23="",$M23="",$N23="",$N23=0),"",IFERROR($M23/$N23,""))</f>
        <v/>
      </c>
      <c r="P23" s="10">
        <f>IF($A23="","",IFERROR(IF(OR($B23="",$C23="",$D23="",$E23="",$F23="",$G23="",$H23="",$I23="",$J23="",$K23=""),"Eingaben fehlen",IF($I23&lt;$H23,"Datumsfolge prüfen",IF($K23="Erledigt","Erledigt",IF($N23="","Kapazität fehlt",IF(VLOOKUP($F23,Parameter!$A$8:$D$107,4,FALSE)&lt;&gt;"Ja","Arbeitsplatz inaktiv",IF($M23&gt;$N23,"Über Kapazität",IF($I23&lt;Zusammenfassung!$B$6,"Fälligkeit vor Planung","Planbar"))))))),"Prüfen"))</f>
        <v/>
      </c>
      <c r="Q23" s="23" t="n"/>
    </row>
    <row r="24">
      <c r="A24" s="23" t="n"/>
      <c r="B24" s="23" t="n"/>
      <c r="C24" s="42" t="n"/>
      <c r="D24" s="43" t="n"/>
      <c r="E24" s="43" t="n"/>
      <c r="F24" s="23" t="n"/>
      <c r="G24" s="23" t="n"/>
      <c r="H24" s="35" t="n"/>
      <c r="I24" s="35" t="n"/>
      <c r="J24" s="26" t="n"/>
      <c r="K24" s="26" t="n"/>
      <c r="L24" s="44">
        <f>IF($A24="","",IFERROR($D24+$C24*$E24,""))</f>
        <v/>
      </c>
      <c r="M24" s="44">
        <f>IF(OR($A24="",$F24="",$H24=""),"",IFERROR(SUMIFS($L$8:$L$107,$F$8:$F$107,$F24,$H$8:$H$107,$H24,$K$8:$K$107,"&lt;&gt;Erledigt"),""))</f>
        <v/>
      </c>
      <c r="N24" s="44">
        <f>IF(OR($A24="",$F24=""),"",IFERROR(VLOOKUP($F24,Parameter!$A$8:$D$107,3,FALSE),""))</f>
        <v/>
      </c>
      <c r="O24" s="45">
        <f>IF(OR($A24="",$M24="",$N24="",$N24=0),"",IFERROR($M24/$N24,""))</f>
        <v/>
      </c>
      <c r="P24" s="8">
        <f>IF($A24="","",IFERROR(IF(OR($B24="",$C24="",$D24="",$E24="",$F24="",$G24="",$H24="",$I24="",$J24="",$K24=""),"Eingaben fehlen",IF($I24&lt;$H24,"Datumsfolge prüfen",IF($K24="Erledigt","Erledigt",IF($N24="","Kapazität fehlt",IF(VLOOKUP($F24,Parameter!$A$8:$D$107,4,FALSE)&lt;&gt;"Ja","Arbeitsplatz inaktiv",IF($M24&gt;$N24,"Über Kapazität",IF($I24&lt;Zusammenfassung!$B$6,"Fälligkeit vor Planung","Planbar"))))))),"Prüfen"))</f>
        <v/>
      </c>
      <c r="Q24" s="23" t="n"/>
    </row>
    <row r="25">
      <c r="A25" s="23" t="n"/>
      <c r="B25" s="23" t="n"/>
      <c r="C25" s="42" t="n"/>
      <c r="D25" s="43" t="n"/>
      <c r="E25" s="43" t="n"/>
      <c r="F25" s="23" t="n"/>
      <c r="G25" s="23" t="n"/>
      <c r="H25" s="35" t="n"/>
      <c r="I25" s="35" t="n"/>
      <c r="J25" s="26" t="n"/>
      <c r="K25" s="26" t="n"/>
      <c r="L25" s="41">
        <f>IF($A25="","",IFERROR($D25+$C25*$E25,""))</f>
        <v/>
      </c>
      <c r="M25" s="41">
        <f>IF(OR($A25="",$F25="",$H25=""),"",IFERROR(SUMIFS($L$8:$L$107,$F$8:$F$107,$F25,$H$8:$H$107,$H25,$K$8:$K$107,"&lt;&gt;Erledigt"),""))</f>
        <v/>
      </c>
      <c r="N25" s="41">
        <f>IF(OR($A25="",$F25=""),"",IFERROR(VLOOKUP($F25,Parameter!$A$8:$D$107,3,FALSE),""))</f>
        <v/>
      </c>
      <c r="O25" s="46">
        <f>IF(OR($A25="",$M25="",$N25="",$N25=0),"",IFERROR($M25/$N25,""))</f>
        <v/>
      </c>
      <c r="P25" s="10">
        <f>IF($A25="","",IFERROR(IF(OR($B25="",$C25="",$D25="",$E25="",$F25="",$G25="",$H25="",$I25="",$J25="",$K25=""),"Eingaben fehlen",IF($I25&lt;$H25,"Datumsfolge prüfen",IF($K25="Erledigt","Erledigt",IF($N25="","Kapazität fehlt",IF(VLOOKUP($F25,Parameter!$A$8:$D$107,4,FALSE)&lt;&gt;"Ja","Arbeitsplatz inaktiv",IF($M25&gt;$N25,"Über Kapazität",IF($I25&lt;Zusammenfassung!$B$6,"Fälligkeit vor Planung","Planbar"))))))),"Prüfen"))</f>
        <v/>
      </c>
      <c r="Q25" s="23" t="n"/>
    </row>
    <row r="26">
      <c r="A26" s="23" t="n"/>
      <c r="B26" s="23" t="n"/>
      <c r="C26" s="42" t="n"/>
      <c r="D26" s="43" t="n"/>
      <c r="E26" s="43" t="n"/>
      <c r="F26" s="23" t="n"/>
      <c r="G26" s="23" t="n"/>
      <c r="H26" s="35" t="n"/>
      <c r="I26" s="35" t="n"/>
      <c r="J26" s="26" t="n"/>
      <c r="K26" s="26" t="n"/>
      <c r="L26" s="44">
        <f>IF($A26="","",IFERROR($D26+$C26*$E26,""))</f>
        <v/>
      </c>
      <c r="M26" s="44">
        <f>IF(OR($A26="",$F26="",$H26=""),"",IFERROR(SUMIFS($L$8:$L$107,$F$8:$F$107,$F26,$H$8:$H$107,$H26,$K$8:$K$107,"&lt;&gt;Erledigt"),""))</f>
        <v/>
      </c>
      <c r="N26" s="44">
        <f>IF(OR($A26="",$F26=""),"",IFERROR(VLOOKUP($F26,Parameter!$A$8:$D$107,3,FALSE),""))</f>
        <v/>
      </c>
      <c r="O26" s="45">
        <f>IF(OR($A26="",$M26="",$N26="",$N26=0),"",IFERROR($M26/$N26,""))</f>
        <v/>
      </c>
      <c r="P26" s="8">
        <f>IF($A26="","",IFERROR(IF(OR($B26="",$C26="",$D26="",$E26="",$F26="",$G26="",$H26="",$I26="",$J26="",$K26=""),"Eingaben fehlen",IF($I26&lt;$H26,"Datumsfolge prüfen",IF($K26="Erledigt","Erledigt",IF($N26="","Kapazität fehlt",IF(VLOOKUP($F26,Parameter!$A$8:$D$107,4,FALSE)&lt;&gt;"Ja","Arbeitsplatz inaktiv",IF($M26&gt;$N26,"Über Kapazität",IF($I26&lt;Zusammenfassung!$B$6,"Fälligkeit vor Planung","Planbar"))))))),"Prüfen"))</f>
        <v/>
      </c>
      <c r="Q26" s="23" t="n"/>
    </row>
    <row r="27">
      <c r="A27" s="23" t="n"/>
      <c r="B27" s="23" t="n"/>
      <c r="C27" s="42" t="n"/>
      <c r="D27" s="43" t="n"/>
      <c r="E27" s="43" t="n"/>
      <c r="F27" s="23" t="n"/>
      <c r="G27" s="23" t="n"/>
      <c r="H27" s="35" t="n"/>
      <c r="I27" s="35" t="n"/>
      <c r="J27" s="26" t="n"/>
      <c r="K27" s="26" t="n"/>
      <c r="L27" s="41">
        <f>IF($A27="","",IFERROR($D27+$C27*$E27,""))</f>
        <v/>
      </c>
      <c r="M27" s="41">
        <f>IF(OR($A27="",$F27="",$H27=""),"",IFERROR(SUMIFS($L$8:$L$107,$F$8:$F$107,$F27,$H$8:$H$107,$H27,$K$8:$K$107,"&lt;&gt;Erledigt"),""))</f>
        <v/>
      </c>
      <c r="N27" s="41">
        <f>IF(OR($A27="",$F27=""),"",IFERROR(VLOOKUP($F27,Parameter!$A$8:$D$107,3,FALSE),""))</f>
        <v/>
      </c>
      <c r="O27" s="46">
        <f>IF(OR($A27="",$M27="",$N27="",$N27=0),"",IFERROR($M27/$N27,""))</f>
        <v/>
      </c>
      <c r="P27" s="10">
        <f>IF($A27="","",IFERROR(IF(OR($B27="",$C27="",$D27="",$E27="",$F27="",$G27="",$H27="",$I27="",$J27="",$K27=""),"Eingaben fehlen",IF($I27&lt;$H27,"Datumsfolge prüfen",IF($K27="Erledigt","Erledigt",IF($N27="","Kapazität fehlt",IF(VLOOKUP($F27,Parameter!$A$8:$D$107,4,FALSE)&lt;&gt;"Ja","Arbeitsplatz inaktiv",IF($M27&gt;$N27,"Über Kapazität",IF($I27&lt;Zusammenfassung!$B$6,"Fälligkeit vor Planung","Planbar"))))))),"Prüfen"))</f>
        <v/>
      </c>
      <c r="Q27" s="23" t="n"/>
    </row>
    <row r="28">
      <c r="A28" s="23" t="n"/>
      <c r="B28" s="23" t="n"/>
      <c r="C28" s="42" t="n"/>
      <c r="D28" s="43" t="n"/>
      <c r="E28" s="43" t="n"/>
      <c r="F28" s="23" t="n"/>
      <c r="G28" s="23" t="n"/>
      <c r="H28" s="35" t="n"/>
      <c r="I28" s="35" t="n"/>
      <c r="J28" s="26" t="n"/>
      <c r="K28" s="26" t="n"/>
      <c r="L28" s="44">
        <f>IF($A28="","",IFERROR($D28+$C28*$E28,""))</f>
        <v/>
      </c>
      <c r="M28" s="44">
        <f>IF(OR($A28="",$F28="",$H28=""),"",IFERROR(SUMIFS($L$8:$L$107,$F$8:$F$107,$F28,$H$8:$H$107,$H28,$K$8:$K$107,"&lt;&gt;Erledigt"),""))</f>
        <v/>
      </c>
      <c r="N28" s="44">
        <f>IF(OR($A28="",$F28=""),"",IFERROR(VLOOKUP($F28,Parameter!$A$8:$D$107,3,FALSE),""))</f>
        <v/>
      </c>
      <c r="O28" s="45">
        <f>IF(OR($A28="",$M28="",$N28="",$N28=0),"",IFERROR($M28/$N28,""))</f>
        <v/>
      </c>
      <c r="P28" s="8">
        <f>IF($A28="","",IFERROR(IF(OR($B28="",$C28="",$D28="",$E28="",$F28="",$G28="",$H28="",$I28="",$J28="",$K28=""),"Eingaben fehlen",IF($I28&lt;$H28,"Datumsfolge prüfen",IF($K28="Erledigt","Erledigt",IF($N28="","Kapazität fehlt",IF(VLOOKUP($F28,Parameter!$A$8:$D$107,4,FALSE)&lt;&gt;"Ja","Arbeitsplatz inaktiv",IF($M28&gt;$N28,"Über Kapazität",IF($I28&lt;Zusammenfassung!$B$6,"Fälligkeit vor Planung","Planbar"))))))),"Prüfen"))</f>
        <v/>
      </c>
      <c r="Q28" s="23" t="n"/>
    </row>
    <row r="29">
      <c r="A29" s="23" t="n"/>
      <c r="B29" s="23" t="n"/>
      <c r="C29" s="42" t="n"/>
      <c r="D29" s="43" t="n"/>
      <c r="E29" s="43" t="n"/>
      <c r="F29" s="23" t="n"/>
      <c r="G29" s="23" t="n"/>
      <c r="H29" s="35" t="n"/>
      <c r="I29" s="35" t="n"/>
      <c r="J29" s="26" t="n"/>
      <c r="K29" s="26" t="n"/>
      <c r="L29" s="41">
        <f>IF($A29="","",IFERROR($D29+$C29*$E29,""))</f>
        <v/>
      </c>
      <c r="M29" s="41">
        <f>IF(OR($A29="",$F29="",$H29=""),"",IFERROR(SUMIFS($L$8:$L$107,$F$8:$F$107,$F29,$H$8:$H$107,$H29,$K$8:$K$107,"&lt;&gt;Erledigt"),""))</f>
        <v/>
      </c>
      <c r="N29" s="41">
        <f>IF(OR($A29="",$F29=""),"",IFERROR(VLOOKUP($F29,Parameter!$A$8:$D$107,3,FALSE),""))</f>
        <v/>
      </c>
      <c r="O29" s="46">
        <f>IF(OR($A29="",$M29="",$N29="",$N29=0),"",IFERROR($M29/$N29,""))</f>
        <v/>
      </c>
      <c r="P29" s="10">
        <f>IF($A29="","",IFERROR(IF(OR($B29="",$C29="",$D29="",$E29="",$F29="",$G29="",$H29="",$I29="",$J29="",$K29=""),"Eingaben fehlen",IF($I29&lt;$H29,"Datumsfolge prüfen",IF($K29="Erledigt","Erledigt",IF($N29="","Kapazität fehlt",IF(VLOOKUP($F29,Parameter!$A$8:$D$107,4,FALSE)&lt;&gt;"Ja","Arbeitsplatz inaktiv",IF($M29&gt;$N29,"Über Kapazität",IF($I29&lt;Zusammenfassung!$B$6,"Fälligkeit vor Planung","Planbar"))))))),"Prüfen"))</f>
        <v/>
      </c>
      <c r="Q29" s="23" t="n"/>
    </row>
    <row r="30">
      <c r="A30" s="23" t="n"/>
      <c r="B30" s="23" t="n"/>
      <c r="C30" s="42" t="n"/>
      <c r="D30" s="43" t="n"/>
      <c r="E30" s="43" t="n"/>
      <c r="F30" s="23" t="n"/>
      <c r="G30" s="23" t="n"/>
      <c r="H30" s="35" t="n"/>
      <c r="I30" s="35" t="n"/>
      <c r="J30" s="26" t="n"/>
      <c r="K30" s="26" t="n"/>
      <c r="L30" s="44">
        <f>IF($A30="","",IFERROR($D30+$C30*$E30,""))</f>
        <v/>
      </c>
      <c r="M30" s="44">
        <f>IF(OR($A30="",$F30="",$H30=""),"",IFERROR(SUMIFS($L$8:$L$107,$F$8:$F$107,$F30,$H$8:$H$107,$H30,$K$8:$K$107,"&lt;&gt;Erledigt"),""))</f>
        <v/>
      </c>
      <c r="N30" s="44">
        <f>IF(OR($A30="",$F30=""),"",IFERROR(VLOOKUP($F30,Parameter!$A$8:$D$107,3,FALSE),""))</f>
        <v/>
      </c>
      <c r="O30" s="45">
        <f>IF(OR($A30="",$M30="",$N30="",$N30=0),"",IFERROR($M30/$N30,""))</f>
        <v/>
      </c>
      <c r="P30" s="8">
        <f>IF($A30="","",IFERROR(IF(OR($B30="",$C30="",$D30="",$E30="",$F30="",$G30="",$H30="",$I30="",$J30="",$K30=""),"Eingaben fehlen",IF($I30&lt;$H30,"Datumsfolge prüfen",IF($K30="Erledigt","Erledigt",IF($N30="","Kapazität fehlt",IF(VLOOKUP($F30,Parameter!$A$8:$D$107,4,FALSE)&lt;&gt;"Ja","Arbeitsplatz inaktiv",IF($M30&gt;$N30,"Über Kapazität",IF($I30&lt;Zusammenfassung!$B$6,"Fälligkeit vor Planung","Planbar"))))))),"Prüfen"))</f>
        <v/>
      </c>
      <c r="Q30" s="23" t="n"/>
    </row>
    <row r="31">
      <c r="A31" s="23" t="n"/>
      <c r="B31" s="23" t="n"/>
      <c r="C31" s="42" t="n"/>
      <c r="D31" s="43" t="n"/>
      <c r="E31" s="43" t="n"/>
      <c r="F31" s="23" t="n"/>
      <c r="G31" s="23" t="n"/>
      <c r="H31" s="35" t="n"/>
      <c r="I31" s="35" t="n"/>
      <c r="J31" s="26" t="n"/>
      <c r="K31" s="26" t="n"/>
      <c r="L31" s="41">
        <f>IF($A31="","",IFERROR($D31+$C31*$E31,""))</f>
        <v/>
      </c>
      <c r="M31" s="41">
        <f>IF(OR($A31="",$F31="",$H31=""),"",IFERROR(SUMIFS($L$8:$L$107,$F$8:$F$107,$F31,$H$8:$H$107,$H31,$K$8:$K$107,"&lt;&gt;Erledigt"),""))</f>
        <v/>
      </c>
      <c r="N31" s="41">
        <f>IF(OR($A31="",$F31=""),"",IFERROR(VLOOKUP($F31,Parameter!$A$8:$D$107,3,FALSE),""))</f>
        <v/>
      </c>
      <c r="O31" s="46">
        <f>IF(OR($A31="",$M31="",$N31="",$N31=0),"",IFERROR($M31/$N31,""))</f>
        <v/>
      </c>
      <c r="P31" s="10">
        <f>IF($A31="","",IFERROR(IF(OR($B31="",$C31="",$D31="",$E31="",$F31="",$G31="",$H31="",$I31="",$J31="",$K31=""),"Eingaben fehlen",IF($I31&lt;$H31,"Datumsfolge prüfen",IF($K31="Erledigt","Erledigt",IF($N31="","Kapazität fehlt",IF(VLOOKUP($F31,Parameter!$A$8:$D$107,4,FALSE)&lt;&gt;"Ja","Arbeitsplatz inaktiv",IF($M31&gt;$N31,"Über Kapazität",IF($I31&lt;Zusammenfassung!$B$6,"Fälligkeit vor Planung","Planbar"))))))),"Prüfen"))</f>
        <v/>
      </c>
      <c r="Q31" s="23" t="n"/>
    </row>
    <row r="32">
      <c r="A32" s="23" t="n"/>
      <c r="B32" s="23" t="n"/>
      <c r="C32" s="42" t="n"/>
      <c r="D32" s="43" t="n"/>
      <c r="E32" s="43" t="n"/>
      <c r="F32" s="23" t="n"/>
      <c r="G32" s="23" t="n"/>
      <c r="H32" s="35" t="n"/>
      <c r="I32" s="35" t="n"/>
      <c r="J32" s="26" t="n"/>
      <c r="K32" s="26" t="n"/>
      <c r="L32" s="44">
        <f>IF($A32="","",IFERROR($D32+$C32*$E32,""))</f>
        <v/>
      </c>
      <c r="M32" s="44">
        <f>IF(OR($A32="",$F32="",$H32=""),"",IFERROR(SUMIFS($L$8:$L$107,$F$8:$F$107,$F32,$H$8:$H$107,$H32,$K$8:$K$107,"&lt;&gt;Erledigt"),""))</f>
        <v/>
      </c>
      <c r="N32" s="44">
        <f>IF(OR($A32="",$F32=""),"",IFERROR(VLOOKUP($F32,Parameter!$A$8:$D$107,3,FALSE),""))</f>
        <v/>
      </c>
      <c r="O32" s="45">
        <f>IF(OR($A32="",$M32="",$N32="",$N32=0),"",IFERROR($M32/$N32,""))</f>
        <v/>
      </c>
      <c r="P32" s="8">
        <f>IF($A32="","",IFERROR(IF(OR($B32="",$C32="",$D32="",$E32="",$F32="",$G32="",$H32="",$I32="",$J32="",$K32=""),"Eingaben fehlen",IF($I32&lt;$H32,"Datumsfolge prüfen",IF($K32="Erledigt","Erledigt",IF($N32="","Kapazität fehlt",IF(VLOOKUP($F32,Parameter!$A$8:$D$107,4,FALSE)&lt;&gt;"Ja","Arbeitsplatz inaktiv",IF($M32&gt;$N32,"Über Kapazität",IF($I32&lt;Zusammenfassung!$B$6,"Fälligkeit vor Planung","Planbar"))))))),"Prüfen"))</f>
        <v/>
      </c>
      <c r="Q32" s="23" t="n"/>
    </row>
    <row r="33">
      <c r="A33" s="23" t="n"/>
      <c r="B33" s="23" t="n"/>
      <c r="C33" s="42" t="n"/>
      <c r="D33" s="43" t="n"/>
      <c r="E33" s="43" t="n"/>
      <c r="F33" s="23" t="n"/>
      <c r="G33" s="23" t="n"/>
      <c r="H33" s="35" t="n"/>
      <c r="I33" s="35" t="n"/>
      <c r="J33" s="26" t="n"/>
      <c r="K33" s="26" t="n"/>
      <c r="L33" s="41">
        <f>IF($A33="","",IFERROR($D33+$C33*$E33,""))</f>
        <v/>
      </c>
      <c r="M33" s="41">
        <f>IF(OR($A33="",$F33="",$H33=""),"",IFERROR(SUMIFS($L$8:$L$107,$F$8:$F$107,$F33,$H$8:$H$107,$H33,$K$8:$K$107,"&lt;&gt;Erledigt"),""))</f>
        <v/>
      </c>
      <c r="N33" s="41">
        <f>IF(OR($A33="",$F33=""),"",IFERROR(VLOOKUP($F33,Parameter!$A$8:$D$107,3,FALSE),""))</f>
        <v/>
      </c>
      <c r="O33" s="46">
        <f>IF(OR($A33="",$M33="",$N33="",$N33=0),"",IFERROR($M33/$N33,""))</f>
        <v/>
      </c>
      <c r="P33" s="10">
        <f>IF($A33="","",IFERROR(IF(OR($B33="",$C33="",$D33="",$E33="",$F33="",$G33="",$H33="",$I33="",$J33="",$K33=""),"Eingaben fehlen",IF($I33&lt;$H33,"Datumsfolge prüfen",IF($K33="Erledigt","Erledigt",IF($N33="","Kapazität fehlt",IF(VLOOKUP($F33,Parameter!$A$8:$D$107,4,FALSE)&lt;&gt;"Ja","Arbeitsplatz inaktiv",IF($M33&gt;$N33,"Über Kapazität",IF($I33&lt;Zusammenfassung!$B$6,"Fälligkeit vor Planung","Planbar"))))))),"Prüfen"))</f>
        <v/>
      </c>
      <c r="Q33" s="23" t="n"/>
    </row>
    <row r="34">
      <c r="A34" s="23" t="n"/>
      <c r="B34" s="23" t="n"/>
      <c r="C34" s="42" t="n"/>
      <c r="D34" s="43" t="n"/>
      <c r="E34" s="43" t="n"/>
      <c r="F34" s="23" t="n"/>
      <c r="G34" s="23" t="n"/>
      <c r="H34" s="35" t="n"/>
      <c r="I34" s="35" t="n"/>
      <c r="J34" s="26" t="n"/>
      <c r="K34" s="26" t="n"/>
      <c r="L34" s="44">
        <f>IF($A34="","",IFERROR($D34+$C34*$E34,""))</f>
        <v/>
      </c>
      <c r="M34" s="44">
        <f>IF(OR($A34="",$F34="",$H34=""),"",IFERROR(SUMIFS($L$8:$L$107,$F$8:$F$107,$F34,$H$8:$H$107,$H34,$K$8:$K$107,"&lt;&gt;Erledigt"),""))</f>
        <v/>
      </c>
      <c r="N34" s="44">
        <f>IF(OR($A34="",$F34=""),"",IFERROR(VLOOKUP($F34,Parameter!$A$8:$D$107,3,FALSE),""))</f>
        <v/>
      </c>
      <c r="O34" s="45">
        <f>IF(OR($A34="",$M34="",$N34="",$N34=0),"",IFERROR($M34/$N34,""))</f>
        <v/>
      </c>
      <c r="P34" s="8">
        <f>IF($A34="","",IFERROR(IF(OR($B34="",$C34="",$D34="",$E34="",$F34="",$G34="",$H34="",$I34="",$J34="",$K34=""),"Eingaben fehlen",IF($I34&lt;$H34,"Datumsfolge prüfen",IF($K34="Erledigt","Erledigt",IF($N34="","Kapazität fehlt",IF(VLOOKUP($F34,Parameter!$A$8:$D$107,4,FALSE)&lt;&gt;"Ja","Arbeitsplatz inaktiv",IF($M34&gt;$N34,"Über Kapazität",IF($I34&lt;Zusammenfassung!$B$6,"Fälligkeit vor Planung","Planbar"))))))),"Prüfen"))</f>
        <v/>
      </c>
      <c r="Q34" s="23" t="n"/>
    </row>
    <row r="35">
      <c r="A35" s="23" t="n"/>
      <c r="B35" s="23" t="n"/>
      <c r="C35" s="42" t="n"/>
      <c r="D35" s="43" t="n"/>
      <c r="E35" s="43" t="n"/>
      <c r="F35" s="23" t="n"/>
      <c r="G35" s="23" t="n"/>
      <c r="H35" s="35" t="n"/>
      <c r="I35" s="35" t="n"/>
      <c r="J35" s="26" t="n"/>
      <c r="K35" s="26" t="n"/>
      <c r="L35" s="41">
        <f>IF($A35="","",IFERROR($D35+$C35*$E35,""))</f>
        <v/>
      </c>
      <c r="M35" s="41">
        <f>IF(OR($A35="",$F35="",$H35=""),"",IFERROR(SUMIFS($L$8:$L$107,$F$8:$F$107,$F35,$H$8:$H$107,$H35,$K$8:$K$107,"&lt;&gt;Erledigt"),""))</f>
        <v/>
      </c>
      <c r="N35" s="41">
        <f>IF(OR($A35="",$F35=""),"",IFERROR(VLOOKUP($F35,Parameter!$A$8:$D$107,3,FALSE),""))</f>
        <v/>
      </c>
      <c r="O35" s="46">
        <f>IF(OR($A35="",$M35="",$N35="",$N35=0),"",IFERROR($M35/$N35,""))</f>
        <v/>
      </c>
      <c r="P35" s="10">
        <f>IF($A35="","",IFERROR(IF(OR($B35="",$C35="",$D35="",$E35="",$F35="",$G35="",$H35="",$I35="",$J35="",$K35=""),"Eingaben fehlen",IF($I35&lt;$H35,"Datumsfolge prüfen",IF($K35="Erledigt","Erledigt",IF($N35="","Kapazität fehlt",IF(VLOOKUP($F35,Parameter!$A$8:$D$107,4,FALSE)&lt;&gt;"Ja","Arbeitsplatz inaktiv",IF($M35&gt;$N35,"Über Kapazität",IF($I35&lt;Zusammenfassung!$B$6,"Fälligkeit vor Planung","Planbar"))))))),"Prüfen"))</f>
        <v/>
      </c>
      <c r="Q35" s="23" t="n"/>
    </row>
    <row r="36">
      <c r="A36" s="23" t="n"/>
      <c r="B36" s="23" t="n"/>
      <c r="C36" s="42" t="n"/>
      <c r="D36" s="43" t="n"/>
      <c r="E36" s="43" t="n"/>
      <c r="F36" s="23" t="n"/>
      <c r="G36" s="23" t="n"/>
      <c r="H36" s="35" t="n"/>
      <c r="I36" s="35" t="n"/>
      <c r="J36" s="26" t="n"/>
      <c r="K36" s="26" t="n"/>
      <c r="L36" s="44">
        <f>IF($A36="","",IFERROR($D36+$C36*$E36,""))</f>
        <v/>
      </c>
      <c r="M36" s="44">
        <f>IF(OR($A36="",$F36="",$H36=""),"",IFERROR(SUMIFS($L$8:$L$107,$F$8:$F$107,$F36,$H$8:$H$107,$H36,$K$8:$K$107,"&lt;&gt;Erledigt"),""))</f>
        <v/>
      </c>
      <c r="N36" s="44">
        <f>IF(OR($A36="",$F36=""),"",IFERROR(VLOOKUP($F36,Parameter!$A$8:$D$107,3,FALSE),""))</f>
        <v/>
      </c>
      <c r="O36" s="45">
        <f>IF(OR($A36="",$M36="",$N36="",$N36=0),"",IFERROR($M36/$N36,""))</f>
        <v/>
      </c>
      <c r="P36" s="8">
        <f>IF($A36="","",IFERROR(IF(OR($B36="",$C36="",$D36="",$E36="",$F36="",$G36="",$H36="",$I36="",$J36="",$K36=""),"Eingaben fehlen",IF($I36&lt;$H36,"Datumsfolge prüfen",IF($K36="Erledigt","Erledigt",IF($N36="","Kapazität fehlt",IF(VLOOKUP($F36,Parameter!$A$8:$D$107,4,FALSE)&lt;&gt;"Ja","Arbeitsplatz inaktiv",IF($M36&gt;$N36,"Über Kapazität",IF($I36&lt;Zusammenfassung!$B$6,"Fälligkeit vor Planung","Planbar"))))))),"Prüfen"))</f>
        <v/>
      </c>
      <c r="Q36" s="23" t="n"/>
    </row>
    <row r="37">
      <c r="A37" s="23" t="n"/>
      <c r="B37" s="23" t="n"/>
      <c r="C37" s="42" t="n"/>
      <c r="D37" s="43" t="n"/>
      <c r="E37" s="43" t="n"/>
      <c r="F37" s="23" t="n"/>
      <c r="G37" s="23" t="n"/>
      <c r="H37" s="35" t="n"/>
      <c r="I37" s="35" t="n"/>
      <c r="J37" s="26" t="n"/>
      <c r="K37" s="26" t="n"/>
      <c r="L37" s="41">
        <f>IF($A37="","",IFERROR($D37+$C37*$E37,""))</f>
        <v/>
      </c>
      <c r="M37" s="41">
        <f>IF(OR($A37="",$F37="",$H37=""),"",IFERROR(SUMIFS($L$8:$L$107,$F$8:$F$107,$F37,$H$8:$H$107,$H37,$K$8:$K$107,"&lt;&gt;Erledigt"),""))</f>
        <v/>
      </c>
      <c r="N37" s="41">
        <f>IF(OR($A37="",$F37=""),"",IFERROR(VLOOKUP($F37,Parameter!$A$8:$D$107,3,FALSE),""))</f>
        <v/>
      </c>
      <c r="O37" s="46">
        <f>IF(OR($A37="",$M37="",$N37="",$N37=0),"",IFERROR($M37/$N37,""))</f>
        <v/>
      </c>
      <c r="P37" s="10">
        <f>IF($A37="","",IFERROR(IF(OR($B37="",$C37="",$D37="",$E37="",$F37="",$G37="",$H37="",$I37="",$J37="",$K37=""),"Eingaben fehlen",IF($I37&lt;$H37,"Datumsfolge prüfen",IF($K37="Erledigt","Erledigt",IF($N37="","Kapazität fehlt",IF(VLOOKUP($F37,Parameter!$A$8:$D$107,4,FALSE)&lt;&gt;"Ja","Arbeitsplatz inaktiv",IF($M37&gt;$N37,"Über Kapazität",IF($I37&lt;Zusammenfassung!$B$6,"Fälligkeit vor Planung","Planbar"))))))),"Prüfen"))</f>
        <v/>
      </c>
      <c r="Q37" s="23" t="n"/>
    </row>
    <row r="38">
      <c r="A38" s="23" t="n"/>
      <c r="B38" s="23" t="n"/>
      <c r="C38" s="42" t="n"/>
      <c r="D38" s="43" t="n"/>
      <c r="E38" s="43" t="n"/>
      <c r="F38" s="23" t="n"/>
      <c r="G38" s="23" t="n"/>
      <c r="H38" s="35" t="n"/>
      <c r="I38" s="35" t="n"/>
      <c r="J38" s="26" t="n"/>
      <c r="K38" s="26" t="n"/>
      <c r="L38" s="44">
        <f>IF($A38="","",IFERROR($D38+$C38*$E38,""))</f>
        <v/>
      </c>
      <c r="M38" s="44">
        <f>IF(OR($A38="",$F38="",$H38=""),"",IFERROR(SUMIFS($L$8:$L$107,$F$8:$F$107,$F38,$H$8:$H$107,$H38,$K$8:$K$107,"&lt;&gt;Erledigt"),""))</f>
        <v/>
      </c>
      <c r="N38" s="44">
        <f>IF(OR($A38="",$F38=""),"",IFERROR(VLOOKUP($F38,Parameter!$A$8:$D$107,3,FALSE),""))</f>
        <v/>
      </c>
      <c r="O38" s="45">
        <f>IF(OR($A38="",$M38="",$N38="",$N38=0),"",IFERROR($M38/$N38,""))</f>
        <v/>
      </c>
      <c r="P38" s="8">
        <f>IF($A38="","",IFERROR(IF(OR($B38="",$C38="",$D38="",$E38="",$F38="",$G38="",$H38="",$I38="",$J38="",$K38=""),"Eingaben fehlen",IF($I38&lt;$H38,"Datumsfolge prüfen",IF($K38="Erledigt","Erledigt",IF($N38="","Kapazität fehlt",IF(VLOOKUP($F38,Parameter!$A$8:$D$107,4,FALSE)&lt;&gt;"Ja","Arbeitsplatz inaktiv",IF($M38&gt;$N38,"Über Kapazität",IF($I38&lt;Zusammenfassung!$B$6,"Fälligkeit vor Planung","Planbar"))))))),"Prüfen"))</f>
        <v/>
      </c>
      <c r="Q38" s="23" t="n"/>
    </row>
    <row r="39">
      <c r="A39" s="23" t="n"/>
      <c r="B39" s="23" t="n"/>
      <c r="C39" s="42" t="n"/>
      <c r="D39" s="43" t="n"/>
      <c r="E39" s="43" t="n"/>
      <c r="F39" s="23" t="n"/>
      <c r="G39" s="23" t="n"/>
      <c r="H39" s="35" t="n"/>
      <c r="I39" s="35" t="n"/>
      <c r="J39" s="26" t="n"/>
      <c r="K39" s="26" t="n"/>
      <c r="L39" s="41">
        <f>IF($A39="","",IFERROR($D39+$C39*$E39,""))</f>
        <v/>
      </c>
      <c r="M39" s="41">
        <f>IF(OR($A39="",$F39="",$H39=""),"",IFERROR(SUMIFS($L$8:$L$107,$F$8:$F$107,$F39,$H$8:$H$107,$H39,$K$8:$K$107,"&lt;&gt;Erledigt"),""))</f>
        <v/>
      </c>
      <c r="N39" s="41">
        <f>IF(OR($A39="",$F39=""),"",IFERROR(VLOOKUP($F39,Parameter!$A$8:$D$107,3,FALSE),""))</f>
        <v/>
      </c>
      <c r="O39" s="46">
        <f>IF(OR($A39="",$M39="",$N39="",$N39=0),"",IFERROR($M39/$N39,""))</f>
        <v/>
      </c>
      <c r="P39" s="10">
        <f>IF($A39="","",IFERROR(IF(OR($B39="",$C39="",$D39="",$E39="",$F39="",$G39="",$H39="",$I39="",$J39="",$K39=""),"Eingaben fehlen",IF($I39&lt;$H39,"Datumsfolge prüfen",IF($K39="Erledigt","Erledigt",IF($N39="","Kapazität fehlt",IF(VLOOKUP($F39,Parameter!$A$8:$D$107,4,FALSE)&lt;&gt;"Ja","Arbeitsplatz inaktiv",IF($M39&gt;$N39,"Über Kapazität",IF($I39&lt;Zusammenfassung!$B$6,"Fälligkeit vor Planung","Planbar"))))))),"Prüfen"))</f>
        <v/>
      </c>
      <c r="Q39" s="23" t="n"/>
    </row>
    <row r="40">
      <c r="A40" s="23" t="n"/>
      <c r="B40" s="23" t="n"/>
      <c r="C40" s="42" t="n"/>
      <c r="D40" s="43" t="n"/>
      <c r="E40" s="43" t="n"/>
      <c r="F40" s="23" t="n"/>
      <c r="G40" s="23" t="n"/>
      <c r="H40" s="35" t="n"/>
      <c r="I40" s="35" t="n"/>
      <c r="J40" s="26" t="n"/>
      <c r="K40" s="26" t="n"/>
      <c r="L40" s="44">
        <f>IF($A40="","",IFERROR($D40+$C40*$E40,""))</f>
        <v/>
      </c>
      <c r="M40" s="44">
        <f>IF(OR($A40="",$F40="",$H40=""),"",IFERROR(SUMIFS($L$8:$L$107,$F$8:$F$107,$F40,$H$8:$H$107,$H40,$K$8:$K$107,"&lt;&gt;Erledigt"),""))</f>
        <v/>
      </c>
      <c r="N40" s="44">
        <f>IF(OR($A40="",$F40=""),"",IFERROR(VLOOKUP($F40,Parameter!$A$8:$D$107,3,FALSE),""))</f>
        <v/>
      </c>
      <c r="O40" s="45">
        <f>IF(OR($A40="",$M40="",$N40="",$N40=0),"",IFERROR($M40/$N40,""))</f>
        <v/>
      </c>
      <c r="P40" s="8">
        <f>IF($A40="","",IFERROR(IF(OR($B40="",$C40="",$D40="",$E40="",$F40="",$G40="",$H40="",$I40="",$J40="",$K40=""),"Eingaben fehlen",IF($I40&lt;$H40,"Datumsfolge prüfen",IF($K40="Erledigt","Erledigt",IF($N40="","Kapazität fehlt",IF(VLOOKUP($F40,Parameter!$A$8:$D$107,4,FALSE)&lt;&gt;"Ja","Arbeitsplatz inaktiv",IF($M40&gt;$N40,"Über Kapazität",IF($I40&lt;Zusammenfassung!$B$6,"Fälligkeit vor Planung","Planbar"))))))),"Prüfen"))</f>
        <v/>
      </c>
      <c r="Q40" s="23" t="n"/>
    </row>
    <row r="41">
      <c r="A41" s="23" t="n"/>
      <c r="B41" s="23" t="n"/>
      <c r="C41" s="42" t="n"/>
      <c r="D41" s="43" t="n"/>
      <c r="E41" s="43" t="n"/>
      <c r="F41" s="23" t="n"/>
      <c r="G41" s="23" t="n"/>
      <c r="H41" s="35" t="n"/>
      <c r="I41" s="35" t="n"/>
      <c r="J41" s="26" t="n"/>
      <c r="K41" s="26" t="n"/>
      <c r="L41" s="41">
        <f>IF($A41="","",IFERROR($D41+$C41*$E41,""))</f>
        <v/>
      </c>
      <c r="M41" s="41">
        <f>IF(OR($A41="",$F41="",$H41=""),"",IFERROR(SUMIFS($L$8:$L$107,$F$8:$F$107,$F41,$H$8:$H$107,$H41,$K$8:$K$107,"&lt;&gt;Erledigt"),""))</f>
        <v/>
      </c>
      <c r="N41" s="41">
        <f>IF(OR($A41="",$F41=""),"",IFERROR(VLOOKUP($F41,Parameter!$A$8:$D$107,3,FALSE),""))</f>
        <v/>
      </c>
      <c r="O41" s="46">
        <f>IF(OR($A41="",$M41="",$N41="",$N41=0),"",IFERROR($M41/$N41,""))</f>
        <v/>
      </c>
      <c r="P41" s="10">
        <f>IF($A41="","",IFERROR(IF(OR($B41="",$C41="",$D41="",$E41="",$F41="",$G41="",$H41="",$I41="",$J41="",$K41=""),"Eingaben fehlen",IF($I41&lt;$H41,"Datumsfolge prüfen",IF($K41="Erledigt","Erledigt",IF($N41="","Kapazität fehlt",IF(VLOOKUP($F41,Parameter!$A$8:$D$107,4,FALSE)&lt;&gt;"Ja","Arbeitsplatz inaktiv",IF($M41&gt;$N41,"Über Kapazität",IF($I41&lt;Zusammenfassung!$B$6,"Fälligkeit vor Planung","Planbar"))))))),"Prüfen"))</f>
        <v/>
      </c>
      <c r="Q41" s="23" t="n"/>
    </row>
    <row r="42">
      <c r="A42" s="23" t="n"/>
      <c r="B42" s="23" t="n"/>
      <c r="C42" s="42" t="n"/>
      <c r="D42" s="43" t="n"/>
      <c r="E42" s="43" t="n"/>
      <c r="F42" s="23" t="n"/>
      <c r="G42" s="23" t="n"/>
      <c r="H42" s="35" t="n"/>
      <c r="I42" s="35" t="n"/>
      <c r="J42" s="26" t="n"/>
      <c r="K42" s="26" t="n"/>
      <c r="L42" s="44">
        <f>IF($A42="","",IFERROR($D42+$C42*$E42,""))</f>
        <v/>
      </c>
      <c r="M42" s="44">
        <f>IF(OR($A42="",$F42="",$H42=""),"",IFERROR(SUMIFS($L$8:$L$107,$F$8:$F$107,$F42,$H$8:$H$107,$H42,$K$8:$K$107,"&lt;&gt;Erledigt"),""))</f>
        <v/>
      </c>
      <c r="N42" s="44">
        <f>IF(OR($A42="",$F42=""),"",IFERROR(VLOOKUP($F42,Parameter!$A$8:$D$107,3,FALSE),""))</f>
        <v/>
      </c>
      <c r="O42" s="45">
        <f>IF(OR($A42="",$M42="",$N42="",$N42=0),"",IFERROR($M42/$N42,""))</f>
        <v/>
      </c>
      <c r="P42" s="8">
        <f>IF($A42="","",IFERROR(IF(OR($B42="",$C42="",$D42="",$E42="",$F42="",$G42="",$H42="",$I42="",$J42="",$K42=""),"Eingaben fehlen",IF($I42&lt;$H42,"Datumsfolge prüfen",IF($K42="Erledigt","Erledigt",IF($N42="","Kapazität fehlt",IF(VLOOKUP($F42,Parameter!$A$8:$D$107,4,FALSE)&lt;&gt;"Ja","Arbeitsplatz inaktiv",IF($M42&gt;$N42,"Über Kapazität",IF($I42&lt;Zusammenfassung!$B$6,"Fälligkeit vor Planung","Planbar"))))))),"Prüfen"))</f>
        <v/>
      </c>
      <c r="Q42" s="23" t="n"/>
    </row>
    <row r="43">
      <c r="A43" s="23" t="n"/>
      <c r="B43" s="23" t="n"/>
      <c r="C43" s="42" t="n"/>
      <c r="D43" s="43" t="n"/>
      <c r="E43" s="43" t="n"/>
      <c r="F43" s="23" t="n"/>
      <c r="G43" s="23" t="n"/>
      <c r="H43" s="35" t="n"/>
      <c r="I43" s="35" t="n"/>
      <c r="J43" s="26" t="n"/>
      <c r="K43" s="26" t="n"/>
      <c r="L43" s="41">
        <f>IF($A43="","",IFERROR($D43+$C43*$E43,""))</f>
        <v/>
      </c>
      <c r="M43" s="41">
        <f>IF(OR($A43="",$F43="",$H43=""),"",IFERROR(SUMIFS($L$8:$L$107,$F$8:$F$107,$F43,$H$8:$H$107,$H43,$K$8:$K$107,"&lt;&gt;Erledigt"),""))</f>
        <v/>
      </c>
      <c r="N43" s="41">
        <f>IF(OR($A43="",$F43=""),"",IFERROR(VLOOKUP($F43,Parameter!$A$8:$D$107,3,FALSE),""))</f>
        <v/>
      </c>
      <c r="O43" s="46">
        <f>IF(OR($A43="",$M43="",$N43="",$N43=0),"",IFERROR($M43/$N43,""))</f>
        <v/>
      </c>
      <c r="P43" s="10">
        <f>IF($A43="","",IFERROR(IF(OR($B43="",$C43="",$D43="",$E43="",$F43="",$G43="",$H43="",$I43="",$J43="",$K43=""),"Eingaben fehlen",IF($I43&lt;$H43,"Datumsfolge prüfen",IF($K43="Erledigt","Erledigt",IF($N43="","Kapazität fehlt",IF(VLOOKUP($F43,Parameter!$A$8:$D$107,4,FALSE)&lt;&gt;"Ja","Arbeitsplatz inaktiv",IF($M43&gt;$N43,"Über Kapazität",IF($I43&lt;Zusammenfassung!$B$6,"Fälligkeit vor Planung","Planbar"))))))),"Prüfen"))</f>
        <v/>
      </c>
      <c r="Q43" s="23" t="n"/>
    </row>
    <row r="44">
      <c r="A44" s="23" t="n"/>
      <c r="B44" s="23" t="n"/>
      <c r="C44" s="42" t="n"/>
      <c r="D44" s="43" t="n"/>
      <c r="E44" s="43" t="n"/>
      <c r="F44" s="23" t="n"/>
      <c r="G44" s="23" t="n"/>
      <c r="H44" s="35" t="n"/>
      <c r="I44" s="35" t="n"/>
      <c r="J44" s="26" t="n"/>
      <c r="K44" s="26" t="n"/>
      <c r="L44" s="44">
        <f>IF($A44="","",IFERROR($D44+$C44*$E44,""))</f>
        <v/>
      </c>
      <c r="M44" s="44">
        <f>IF(OR($A44="",$F44="",$H44=""),"",IFERROR(SUMIFS($L$8:$L$107,$F$8:$F$107,$F44,$H$8:$H$107,$H44,$K$8:$K$107,"&lt;&gt;Erledigt"),""))</f>
        <v/>
      </c>
      <c r="N44" s="44">
        <f>IF(OR($A44="",$F44=""),"",IFERROR(VLOOKUP($F44,Parameter!$A$8:$D$107,3,FALSE),""))</f>
        <v/>
      </c>
      <c r="O44" s="45">
        <f>IF(OR($A44="",$M44="",$N44="",$N44=0),"",IFERROR($M44/$N44,""))</f>
        <v/>
      </c>
      <c r="P44" s="8">
        <f>IF($A44="","",IFERROR(IF(OR($B44="",$C44="",$D44="",$E44="",$F44="",$G44="",$H44="",$I44="",$J44="",$K44=""),"Eingaben fehlen",IF($I44&lt;$H44,"Datumsfolge prüfen",IF($K44="Erledigt","Erledigt",IF($N44="","Kapazität fehlt",IF(VLOOKUP($F44,Parameter!$A$8:$D$107,4,FALSE)&lt;&gt;"Ja","Arbeitsplatz inaktiv",IF($M44&gt;$N44,"Über Kapazität",IF($I44&lt;Zusammenfassung!$B$6,"Fälligkeit vor Planung","Planbar"))))))),"Prüfen"))</f>
        <v/>
      </c>
      <c r="Q44" s="23" t="n"/>
    </row>
    <row r="45">
      <c r="A45" s="23" t="n"/>
      <c r="B45" s="23" t="n"/>
      <c r="C45" s="42" t="n"/>
      <c r="D45" s="43" t="n"/>
      <c r="E45" s="43" t="n"/>
      <c r="F45" s="23" t="n"/>
      <c r="G45" s="23" t="n"/>
      <c r="H45" s="35" t="n"/>
      <c r="I45" s="35" t="n"/>
      <c r="J45" s="26" t="n"/>
      <c r="K45" s="26" t="n"/>
      <c r="L45" s="41">
        <f>IF($A45="","",IFERROR($D45+$C45*$E45,""))</f>
        <v/>
      </c>
      <c r="M45" s="41">
        <f>IF(OR($A45="",$F45="",$H45=""),"",IFERROR(SUMIFS($L$8:$L$107,$F$8:$F$107,$F45,$H$8:$H$107,$H45,$K$8:$K$107,"&lt;&gt;Erledigt"),""))</f>
        <v/>
      </c>
      <c r="N45" s="41">
        <f>IF(OR($A45="",$F45=""),"",IFERROR(VLOOKUP($F45,Parameter!$A$8:$D$107,3,FALSE),""))</f>
        <v/>
      </c>
      <c r="O45" s="46">
        <f>IF(OR($A45="",$M45="",$N45="",$N45=0),"",IFERROR($M45/$N45,""))</f>
        <v/>
      </c>
      <c r="P45" s="10">
        <f>IF($A45="","",IFERROR(IF(OR($B45="",$C45="",$D45="",$E45="",$F45="",$G45="",$H45="",$I45="",$J45="",$K45=""),"Eingaben fehlen",IF($I45&lt;$H45,"Datumsfolge prüfen",IF($K45="Erledigt","Erledigt",IF($N45="","Kapazität fehlt",IF(VLOOKUP($F45,Parameter!$A$8:$D$107,4,FALSE)&lt;&gt;"Ja","Arbeitsplatz inaktiv",IF($M45&gt;$N45,"Über Kapazität",IF($I45&lt;Zusammenfassung!$B$6,"Fälligkeit vor Planung","Planbar"))))))),"Prüfen"))</f>
        <v/>
      </c>
      <c r="Q45" s="23" t="n"/>
    </row>
    <row r="46">
      <c r="A46" s="23" t="n"/>
      <c r="B46" s="23" t="n"/>
      <c r="C46" s="42" t="n"/>
      <c r="D46" s="43" t="n"/>
      <c r="E46" s="43" t="n"/>
      <c r="F46" s="23" t="n"/>
      <c r="G46" s="23" t="n"/>
      <c r="H46" s="35" t="n"/>
      <c r="I46" s="35" t="n"/>
      <c r="J46" s="26" t="n"/>
      <c r="K46" s="26" t="n"/>
      <c r="L46" s="44">
        <f>IF($A46="","",IFERROR($D46+$C46*$E46,""))</f>
        <v/>
      </c>
      <c r="M46" s="44">
        <f>IF(OR($A46="",$F46="",$H46=""),"",IFERROR(SUMIFS($L$8:$L$107,$F$8:$F$107,$F46,$H$8:$H$107,$H46,$K$8:$K$107,"&lt;&gt;Erledigt"),""))</f>
        <v/>
      </c>
      <c r="N46" s="44">
        <f>IF(OR($A46="",$F46=""),"",IFERROR(VLOOKUP($F46,Parameter!$A$8:$D$107,3,FALSE),""))</f>
        <v/>
      </c>
      <c r="O46" s="45">
        <f>IF(OR($A46="",$M46="",$N46="",$N46=0),"",IFERROR($M46/$N46,""))</f>
        <v/>
      </c>
      <c r="P46" s="8">
        <f>IF($A46="","",IFERROR(IF(OR($B46="",$C46="",$D46="",$E46="",$F46="",$G46="",$H46="",$I46="",$J46="",$K46=""),"Eingaben fehlen",IF($I46&lt;$H46,"Datumsfolge prüfen",IF($K46="Erledigt","Erledigt",IF($N46="","Kapazität fehlt",IF(VLOOKUP($F46,Parameter!$A$8:$D$107,4,FALSE)&lt;&gt;"Ja","Arbeitsplatz inaktiv",IF($M46&gt;$N46,"Über Kapazität",IF($I46&lt;Zusammenfassung!$B$6,"Fälligkeit vor Planung","Planbar"))))))),"Prüfen"))</f>
        <v/>
      </c>
      <c r="Q46" s="23" t="n"/>
    </row>
    <row r="47">
      <c r="A47" s="23" t="n"/>
      <c r="B47" s="23" t="n"/>
      <c r="C47" s="42" t="n"/>
      <c r="D47" s="43" t="n"/>
      <c r="E47" s="43" t="n"/>
      <c r="F47" s="23" t="n"/>
      <c r="G47" s="23" t="n"/>
      <c r="H47" s="35" t="n"/>
      <c r="I47" s="35" t="n"/>
      <c r="J47" s="26" t="n"/>
      <c r="K47" s="26" t="n"/>
      <c r="L47" s="41">
        <f>IF($A47="","",IFERROR($D47+$C47*$E47,""))</f>
        <v/>
      </c>
      <c r="M47" s="41">
        <f>IF(OR($A47="",$F47="",$H47=""),"",IFERROR(SUMIFS($L$8:$L$107,$F$8:$F$107,$F47,$H$8:$H$107,$H47,$K$8:$K$107,"&lt;&gt;Erledigt"),""))</f>
        <v/>
      </c>
      <c r="N47" s="41">
        <f>IF(OR($A47="",$F47=""),"",IFERROR(VLOOKUP($F47,Parameter!$A$8:$D$107,3,FALSE),""))</f>
        <v/>
      </c>
      <c r="O47" s="46">
        <f>IF(OR($A47="",$M47="",$N47="",$N47=0),"",IFERROR($M47/$N47,""))</f>
        <v/>
      </c>
      <c r="P47" s="10">
        <f>IF($A47="","",IFERROR(IF(OR($B47="",$C47="",$D47="",$E47="",$F47="",$G47="",$H47="",$I47="",$J47="",$K47=""),"Eingaben fehlen",IF($I47&lt;$H47,"Datumsfolge prüfen",IF($K47="Erledigt","Erledigt",IF($N47="","Kapazität fehlt",IF(VLOOKUP($F47,Parameter!$A$8:$D$107,4,FALSE)&lt;&gt;"Ja","Arbeitsplatz inaktiv",IF($M47&gt;$N47,"Über Kapazität",IF($I47&lt;Zusammenfassung!$B$6,"Fälligkeit vor Planung","Planbar"))))))),"Prüfen"))</f>
        <v/>
      </c>
      <c r="Q47" s="23" t="n"/>
    </row>
    <row r="48">
      <c r="A48" s="23" t="n"/>
      <c r="B48" s="23" t="n"/>
      <c r="C48" s="42" t="n"/>
      <c r="D48" s="43" t="n"/>
      <c r="E48" s="43" t="n"/>
      <c r="F48" s="23" t="n"/>
      <c r="G48" s="23" t="n"/>
      <c r="H48" s="35" t="n"/>
      <c r="I48" s="35" t="n"/>
      <c r="J48" s="26" t="n"/>
      <c r="K48" s="26" t="n"/>
      <c r="L48" s="44">
        <f>IF($A48="","",IFERROR($D48+$C48*$E48,""))</f>
        <v/>
      </c>
      <c r="M48" s="44">
        <f>IF(OR($A48="",$F48="",$H48=""),"",IFERROR(SUMIFS($L$8:$L$107,$F$8:$F$107,$F48,$H$8:$H$107,$H48,$K$8:$K$107,"&lt;&gt;Erledigt"),""))</f>
        <v/>
      </c>
      <c r="N48" s="44">
        <f>IF(OR($A48="",$F48=""),"",IFERROR(VLOOKUP($F48,Parameter!$A$8:$D$107,3,FALSE),""))</f>
        <v/>
      </c>
      <c r="O48" s="45">
        <f>IF(OR($A48="",$M48="",$N48="",$N48=0),"",IFERROR($M48/$N48,""))</f>
        <v/>
      </c>
      <c r="P48" s="8">
        <f>IF($A48="","",IFERROR(IF(OR($B48="",$C48="",$D48="",$E48="",$F48="",$G48="",$H48="",$I48="",$J48="",$K48=""),"Eingaben fehlen",IF($I48&lt;$H48,"Datumsfolge prüfen",IF($K48="Erledigt","Erledigt",IF($N48="","Kapazität fehlt",IF(VLOOKUP($F48,Parameter!$A$8:$D$107,4,FALSE)&lt;&gt;"Ja","Arbeitsplatz inaktiv",IF($M48&gt;$N48,"Über Kapazität",IF($I48&lt;Zusammenfassung!$B$6,"Fälligkeit vor Planung","Planbar"))))))),"Prüfen"))</f>
        <v/>
      </c>
      <c r="Q48" s="23" t="n"/>
    </row>
    <row r="49">
      <c r="A49" s="23" t="n"/>
      <c r="B49" s="23" t="n"/>
      <c r="C49" s="42" t="n"/>
      <c r="D49" s="43" t="n"/>
      <c r="E49" s="43" t="n"/>
      <c r="F49" s="23" t="n"/>
      <c r="G49" s="23" t="n"/>
      <c r="H49" s="35" t="n"/>
      <c r="I49" s="35" t="n"/>
      <c r="J49" s="26" t="n"/>
      <c r="K49" s="26" t="n"/>
      <c r="L49" s="41">
        <f>IF($A49="","",IFERROR($D49+$C49*$E49,""))</f>
        <v/>
      </c>
      <c r="M49" s="41">
        <f>IF(OR($A49="",$F49="",$H49=""),"",IFERROR(SUMIFS($L$8:$L$107,$F$8:$F$107,$F49,$H$8:$H$107,$H49,$K$8:$K$107,"&lt;&gt;Erledigt"),""))</f>
        <v/>
      </c>
      <c r="N49" s="41">
        <f>IF(OR($A49="",$F49=""),"",IFERROR(VLOOKUP($F49,Parameter!$A$8:$D$107,3,FALSE),""))</f>
        <v/>
      </c>
      <c r="O49" s="46">
        <f>IF(OR($A49="",$M49="",$N49="",$N49=0),"",IFERROR($M49/$N49,""))</f>
        <v/>
      </c>
      <c r="P49" s="10">
        <f>IF($A49="","",IFERROR(IF(OR($B49="",$C49="",$D49="",$E49="",$F49="",$G49="",$H49="",$I49="",$J49="",$K49=""),"Eingaben fehlen",IF($I49&lt;$H49,"Datumsfolge prüfen",IF($K49="Erledigt","Erledigt",IF($N49="","Kapazität fehlt",IF(VLOOKUP($F49,Parameter!$A$8:$D$107,4,FALSE)&lt;&gt;"Ja","Arbeitsplatz inaktiv",IF($M49&gt;$N49,"Über Kapazität",IF($I49&lt;Zusammenfassung!$B$6,"Fälligkeit vor Planung","Planbar"))))))),"Prüfen"))</f>
        <v/>
      </c>
      <c r="Q49" s="23" t="n"/>
    </row>
    <row r="50">
      <c r="A50" s="23" t="n"/>
      <c r="B50" s="23" t="n"/>
      <c r="C50" s="42" t="n"/>
      <c r="D50" s="43" t="n"/>
      <c r="E50" s="43" t="n"/>
      <c r="F50" s="23" t="n"/>
      <c r="G50" s="23" t="n"/>
      <c r="H50" s="35" t="n"/>
      <c r="I50" s="35" t="n"/>
      <c r="J50" s="26" t="n"/>
      <c r="K50" s="26" t="n"/>
      <c r="L50" s="44">
        <f>IF($A50="","",IFERROR($D50+$C50*$E50,""))</f>
        <v/>
      </c>
      <c r="M50" s="44">
        <f>IF(OR($A50="",$F50="",$H50=""),"",IFERROR(SUMIFS($L$8:$L$107,$F$8:$F$107,$F50,$H$8:$H$107,$H50,$K$8:$K$107,"&lt;&gt;Erledigt"),""))</f>
        <v/>
      </c>
      <c r="N50" s="44">
        <f>IF(OR($A50="",$F50=""),"",IFERROR(VLOOKUP($F50,Parameter!$A$8:$D$107,3,FALSE),""))</f>
        <v/>
      </c>
      <c r="O50" s="45">
        <f>IF(OR($A50="",$M50="",$N50="",$N50=0),"",IFERROR($M50/$N50,""))</f>
        <v/>
      </c>
      <c r="P50" s="8">
        <f>IF($A50="","",IFERROR(IF(OR($B50="",$C50="",$D50="",$E50="",$F50="",$G50="",$H50="",$I50="",$J50="",$K50=""),"Eingaben fehlen",IF($I50&lt;$H50,"Datumsfolge prüfen",IF($K50="Erledigt","Erledigt",IF($N50="","Kapazität fehlt",IF(VLOOKUP($F50,Parameter!$A$8:$D$107,4,FALSE)&lt;&gt;"Ja","Arbeitsplatz inaktiv",IF($M50&gt;$N50,"Über Kapazität",IF($I50&lt;Zusammenfassung!$B$6,"Fälligkeit vor Planung","Planbar"))))))),"Prüfen"))</f>
        <v/>
      </c>
      <c r="Q50" s="23" t="n"/>
    </row>
    <row r="51">
      <c r="A51" s="23" t="n"/>
      <c r="B51" s="23" t="n"/>
      <c r="C51" s="42" t="n"/>
      <c r="D51" s="43" t="n"/>
      <c r="E51" s="43" t="n"/>
      <c r="F51" s="23" t="n"/>
      <c r="G51" s="23" t="n"/>
      <c r="H51" s="35" t="n"/>
      <c r="I51" s="35" t="n"/>
      <c r="J51" s="26" t="n"/>
      <c r="K51" s="26" t="n"/>
      <c r="L51" s="41">
        <f>IF($A51="","",IFERROR($D51+$C51*$E51,""))</f>
        <v/>
      </c>
      <c r="M51" s="41">
        <f>IF(OR($A51="",$F51="",$H51=""),"",IFERROR(SUMIFS($L$8:$L$107,$F$8:$F$107,$F51,$H$8:$H$107,$H51,$K$8:$K$107,"&lt;&gt;Erledigt"),""))</f>
        <v/>
      </c>
      <c r="N51" s="41">
        <f>IF(OR($A51="",$F51=""),"",IFERROR(VLOOKUP($F51,Parameter!$A$8:$D$107,3,FALSE),""))</f>
        <v/>
      </c>
      <c r="O51" s="46">
        <f>IF(OR($A51="",$M51="",$N51="",$N51=0),"",IFERROR($M51/$N51,""))</f>
        <v/>
      </c>
      <c r="P51" s="10">
        <f>IF($A51="","",IFERROR(IF(OR($B51="",$C51="",$D51="",$E51="",$F51="",$G51="",$H51="",$I51="",$J51="",$K51=""),"Eingaben fehlen",IF($I51&lt;$H51,"Datumsfolge prüfen",IF($K51="Erledigt","Erledigt",IF($N51="","Kapazität fehlt",IF(VLOOKUP($F51,Parameter!$A$8:$D$107,4,FALSE)&lt;&gt;"Ja","Arbeitsplatz inaktiv",IF($M51&gt;$N51,"Über Kapazität",IF($I51&lt;Zusammenfassung!$B$6,"Fälligkeit vor Planung","Planbar"))))))),"Prüfen"))</f>
        <v/>
      </c>
      <c r="Q51" s="23" t="n"/>
    </row>
    <row r="52">
      <c r="A52" s="23" t="n"/>
      <c r="B52" s="23" t="n"/>
      <c r="C52" s="42" t="n"/>
      <c r="D52" s="43" t="n"/>
      <c r="E52" s="43" t="n"/>
      <c r="F52" s="23" t="n"/>
      <c r="G52" s="23" t="n"/>
      <c r="H52" s="35" t="n"/>
      <c r="I52" s="35" t="n"/>
      <c r="J52" s="26" t="n"/>
      <c r="K52" s="26" t="n"/>
      <c r="L52" s="44">
        <f>IF($A52="","",IFERROR($D52+$C52*$E52,""))</f>
        <v/>
      </c>
      <c r="M52" s="44">
        <f>IF(OR($A52="",$F52="",$H52=""),"",IFERROR(SUMIFS($L$8:$L$107,$F$8:$F$107,$F52,$H$8:$H$107,$H52,$K$8:$K$107,"&lt;&gt;Erledigt"),""))</f>
        <v/>
      </c>
      <c r="N52" s="44">
        <f>IF(OR($A52="",$F52=""),"",IFERROR(VLOOKUP($F52,Parameter!$A$8:$D$107,3,FALSE),""))</f>
        <v/>
      </c>
      <c r="O52" s="45">
        <f>IF(OR($A52="",$M52="",$N52="",$N52=0),"",IFERROR($M52/$N52,""))</f>
        <v/>
      </c>
      <c r="P52" s="8">
        <f>IF($A52="","",IFERROR(IF(OR($B52="",$C52="",$D52="",$E52="",$F52="",$G52="",$H52="",$I52="",$J52="",$K52=""),"Eingaben fehlen",IF($I52&lt;$H52,"Datumsfolge prüfen",IF($K52="Erledigt","Erledigt",IF($N52="","Kapazität fehlt",IF(VLOOKUP($F52,Parameter!$A$8:$D$107,4,FALSE)&lt;&gt;"Ja","Arbeitsplatz inaktiv",IF($M52&gt;$N52,"Über Kapazität",IF($I52&lt;Zusammenfassung!$B$6,"Fälligkeit vor Planung","Planbar"))))))),"Prüfen"))</f>
        <v/>
      </c>
      <c r="Q52" s="23" t="n"/>
    </row>
    <row r="53">
      <c r="A53" s="23" t="n"/>
      <c r="B53" s="23" t="n"/>
      <c r="C53" s="42" t="n"/>
      <c r="D53" s="43" t="n"/>
      <c r="E53" s="43" t="n"/>
      <c r="F53" s="23" t="n"/>
      <c r="G53" s="23" t="n"/>
      <c r="H53" s="35" t="n"/>
      <c r="I53" s="35" t="n"/>
      <c r="J53" s="26" t="n"/>
      <c r="K53" s="26" t="n"/>
      <c r="L53" s="41">
        <f>IF($A53="","",IFERROR($D53+$C53*$E53,""))</f>
        <v/>
      </c>
      <c r="M53" s="41">
        <f>IF(OR($A53="",$F53="",$H53=""),"",IFERROR(SUMIFS($L$8:$L$107,$F$8:$F$107,$F53,$H$8:$H$107,$H53,$K$8:$K$107,"&lt;&gt;Erledigt"),""))</f>
        <v/>
      </c>
      <c r="N53" s="41">
        <f>IF(OR($A53="",$F53=""),"",IFERROR(VLOOKUP($F53,Parameter!$A$8:$D$107,3,FALSE),""))</f>
        <v/>
      </c>
      <c r="O53" s="46">
        <f>IF(OR($A53="",$M53="",$N53="",$N53=0),"",IFERROR($M53/$N53,""))</f>
        <v/>
      </c>
      <c r="P53" s="10">
        <f>IF($A53="","",IFERROR(IF(OR($B53="",$C53="",$D53="",$E53="",$F53="",$G53="",$H53="",$I53="",$J53="",$K53=""),"Eingaben fehlen",IF($I53&lt;$H53,"Datumsfolge prüfen",IF($K53="Erledigt","Erledigt",IF($N53="","Kapazität fehlt",IF(VLOOKUP($F53,Parameter!$A$8:$D$107,4,FALSE)&lt;&gt;"Ja","Arbeitsplatz inaktiv",IF($M53&gt;$N53,"Über Kapazität",IF($I53&lt;Zusammenfassung!$B$6,"Fälligkeit vor Planung","Planbar"))))))),"Prüfen"))</f>
        <v/>
      </c>
      <c r="Q53" s="23" t="n"/>
    </row>
    <row r="54">
      <c r="A54" s="23" t="n"/>
      <c r="B54" s="23" t="n"/>
      <c r="C54" s="42" t="n"/>
      <c r="D54" s="43" t="n"/>
      <c r="E54" s="43" t="n"/>
      <c r="F54" s="23" t="n"/>
      <c r="G54" s="23" t="n"/>
      <c r="H54" s="35" t="n"/>
      <c r="I54" s="35" t="n"/>
      <c r="J54" s="26" t="n"/>
      <c r="K54" s="26" t="n"/>
      <c r="L54" s="44">
        <f>IF($A54="","",IFERROR($D54+$C54*$E54,""))</f>
        <v/>
      </c>
      <c r="M54" s="44">
        <f>IF(OR($A54="",$F54="",$H54=""),"",IFERROR(SUMIFS($L$8:$L$107,$F$8:$F$107,$F54,$H$8:$H$107,$H54,$K$8:$K$107,"&lt;&gt;Erledigt"),""))</f>
        <v/>
      </c>
      <c r="N54" s="44">
        <f>IF(OR($A54="",$F54=""),"",IFERROR(VLOOKUP($F54,Parameter!$A$8:$D$107,3,FALSE),""))</f>
        <v/>
      </c>
      <c r="O54" s="45">
        <f>IF(OR($A54="",$M54="",$N54="",$N54=0),"",IFERROR($M54/$N54,""))</f>
        <v/>
      </c>
      <c r="P54" s="8">
        <f>IF($A54="","",IFERROR(IF(OR($B54="",$C54="",$D54="",$E54="",$F54="",$G54="",$H54="",$I54="",$J54="",$K54=""),"Eingaben fehlen",IF($I54&lt;$H54,"Datumsfolge prüfen",IF($K54="Erledigt","Erledigt",IF($N54="","Kapazität fehlt",IF(VLOOKUP($F54,Parameter!$A$8:$D$107,4,FALSE)&lt;&gt;"Ja","Arbeitsplatz inaktiv",IF($M54&gt;$N54,"Über Kapazität",IF($I54&lt;Zusammenfassung!$B$6,"Fälligkeit vor Planung","Planbar"))))))),"Prüfen"))</f>
        <v/>
      </c>
      <c r="Q54" s="23" t="n"/>
    </row>
    <row r="55">
      <c r="A55" s="23" t="n"/>
      <c r="B55" s="23" t="n"/>
      <c r="C55" s="42" t="n"/>
      <c r="D55" s="43" t="n"/>
      <c r="E55" s="43" t="n"/>
      <c r="F55" s="23" t="n"/>
      <c r="G55" s="23" t="n"/>
      <c r="H55" s="35" t="n"/>
      <c r="I55" s="35" t="n"/>
      <c r="J55" s="26" t="n"/>
      <c r="K55" s="26" t="n"/>
      <c r="L55" s="41">
        <f>IF($A55="","",IFERROR($D55+$C55*$E55,""))</f>
        <v/>
      </c>
      <c r="M55" s="41">
        <f>IF(OR($A55="",$F55="",$H55=""),"",IFERROR(SUMIFS($L$8:$L$107,$F$8:$F$107,$F55,$H$8:$H$107,$H55,$K$8:$K$107,"&lt;&gt;Erledigt"),""))</f>
        <v/>
      </c>
      <c r="N55" s="41">
        <f>IF(OR($A55="",$F55=""),"",IFERROR(VLOOKUP($F55,Parameter!$A$8:$D$107,3,FALSE),""))</f>
        <v/>
      </c>
      <c r="O55" s="46">
        <f>IF(OR($A55="",$M55="",$N55="",$N55=0),"",IFERROR($M55/$N55,""))</f>
        <v/>
      </c>
      <c r="P55" s="10">
        <f>IF($A55="","",IFERROR(IF(OR($B55="",$C55="",$D55="",$E55="",$F55="",$G55="",$H55="",$I55="",$J55="",$K55=""),"Eingaben fehlen",IF($I55&lt;$H55,"Datumsfolge prüfen",IF($K55="Erledigt","Erledigt",IF($N55="","Kapazität fehlt",IF(VLOOKUP($F55,Parameter!$A$8:$D$107,4,FALSE)&lt;&gt;"Ja","Arbeitsplatz inaktiv",IF($M55&gt;$N55,"Über Kapazität",IF($I55&lt;Zusammenfassung!$B$6,"Fälligkeit vor Planung","Planbar"))))))),"Prüfen"))</f>
        <v/>
      </c>
      <c r="Q55" s="23" t="n"/>
    </row>
    <row r="56">
      <c r="A56" s="23" t="n"/>
      <c r="B56" s="23" t="n"/>
      <c r="C56" s="42" t="n"/>
      <c r="D56" s="43" t="n"/>
      <c r="E56" s="43" t="n"/>
      <c r="F56" s="23" t="n"/>
      <c r="G56" s="23" t="n"/>
      <c r="H56" s="35" t="n"/>
      <c r="I56" s="35" t="n"/>
      <c r="J56" s="26" t="n"/>
      <c r="K56" s="26" t="n"/>
      <c r="L56" s="44">
        <f>IF($A56="","",IFERROR($D56+$C56*$E56,""))</f>
        <v/>
      </c>
      <c r="M56" s="44">
        <f>IF(OR($A56="",$F56="",$H56=""),"",IFERROR(SUMIFS($L$8:$L$107,$F$8:$F$107,$F56,$H$8:$H$107,$H56,$K$8:$K$107,"&lt;&gt;Erledigt"),""))</f>
        <v/>
      </c>
      <c r="N56" s="44">
        <f>IF(OR($A56="",$F56=""),"",IFERROR(VLOOKUP($F56,Parameter!$A$8:$D$107,3,FALSE),""))</f>
        <v/>
      </c>
      <c r="O56" s="45">
        <f>IF(OR($A56="",$M56="",$N56="",$N56=0),"",IFERROR($M56/$N56,""))</f>
        <v/>
      </c>
      <c r="P56" s="8">
        <f>IF($A56="","",IFERROR(IF(OR($B56="",$C56="",$D56="",$E56="",$F56="",$G56="",$H56="",$I56="",$J56="",$K56=""),"Eingaben fehlen",IF($I56&lt;$H56,"Datumsfolge prüfen",IF($K56="Erledigt","Erledigt",IF($N56="","Kapazität fehlt",IF(VLOOKUP($F56,Parameter!$A$8:$D$107,4,FALSE)&lt;&gt;"Ja","Arbeitsplatz inaktiv",IF($M56&gt;$N56,"Über Kapazität",IF($I56&lt;Zusammenfassung!$B$6,"Fälligkeit vor Planung","Planbar"))))))),"Prüfen"))</f>
        <v/>
      </c>
      <c r="Q56" s="23" t="n"/>
    </row>
    <row r="57">
      <c r="A57" s="23" t="n"/>
      <c r="B57" s="23" t="n"/>
      <c r="C57" s="42" t="n"/>
      <c r="D57" s="43" t="n"/>
      <c r="E57" s="43" t="n"/>
      <c r="F57" s="23" t="n"/>
      <c r="G57" s="23" t="n"/>
      <c r="H57" s="35" t="n"/>
      <c r="I57" s="35" t="n"/>
      <c r="J57" s="26" t="n"/>
      <c r="K57" s="26" t="n"/>
      <c r="L57" s="41">
        <f>IF($A57="","",IFERROR($D57+$C57*$E57,""))</f>
        <v/>
      </c>
      <c r="M57" s="41">
        <f>IF(OR($A57="",$F57="",$H57=""),"",IFERROR(SUMIFS($L$8:$L$107,$F$8:$F$107,$F57,$H$8:$H$107,$H57,$K$8:$K$107,"&lt;&gt;Erledigt"),""))</f>
        <v/>
      </c>
      <c r="N57" s="41">
        <f>IF(OR($A57="",$F57=""),"",IFERROR(VLOOKUP($F57,Parameter!$A$8:$D$107,3,FALSE),""))</f>
        <v/>
      </c>
      <c r="O57" s="46">
        <f>IF(OR($A57="",$M57="",$N57="",$N57=0),"",IFERROR($M57/$N57,""))</f>
        <v/>
      </c>
      <c r="P57" s="10">
        <f>IF($A57="","",IFERROR(IF(OR($B57="",$C57="",$D57="",$E57="",$F57="",$G57="",$H57="",$I57="",$J57="",$K57=""),"Eingaben fehlen",IF($I57&lt;$H57,"Datumsfolge prüfen",IF($K57="Erledigt","Erledigt",IF($N57="","Kapazität fehlt",IF(VLOOKUP($F57,Parameter!$A$8:$D$107,4,FALSE)&lt;&gt;"Ja","Arbeitsplatz inaktiv",IF($M57&gt;$N57,"Über Kapazität",IF($I57&lt;Zusammenfassung!$B$6,"Fälligkeit vor Planung","Planbar"))))))),"Prüfen"))</f>
        <v/>
      </c>
      <c r="Q57" s="23" t="n"/>
    </row>
    <row r="58">
      <c r="A58" s="23" t="n"/>
      <c r="B58" s="23" t="n"/>
      <c r="C58" s="42" t="n"/>
      <c r="D58" s="43" t="n"/>
      <c r="E58" s="43" t="n"/>
      <c r="F58" s="23" t="n"/>
      <c r="G58" s="23" t="n"/>
      <c r="H58" s="35" t="n"/>
      <c r="I58" s="35" t="n"/>
      <c r="J58" s="26" t="n"/>
      <c r="K58" s="26" t="n"/>
      <c r="L58" s="44">
        <f>IF($A58="","",IFERROR($D58+$C58*$E58,""))</f>
        <v/>
      </c>
      <c r="M58" s="44">
        <f>IF(OR($A58="",$F58="",$H58=""),"",IFERROR(SUMIFS($L$8:$L$107,$F$8:$F$107,$F58,$H$8:$H$107,$H58,$K$8:$K$107,"&lt;&gt;Erledigt"),""))</f>
        <v/>
      </c>
      <c r="N58" s="44">
        <f>IF(OR($A58="",$F58=""),"",IFERROR(VLOOKUP($F58,Parameter!$A$8:$D$107,3,FALSE),""))</f>
        <v/>
      </c>
      <c r="O58" s="45">
        <f>IF(OR($A58="",$M58="",$N58="",$N58=0),"",IFERROR($M58/$N58,""))</f>
        <v/>
      </c>
      <c r="P58" s="8">
        <f>IF($A58="","",IFERROR(IF(OR($B58="",$C58="",$D58="",$E58="",$F58="",$G58="",$H58="",$I58="",$J58="",$K58=""),"Eingaben fehlen",IF($I58&lt;$H58,"Datumsfolge prüfen",IF($K58="Erledigt","Erledigt",IF($N58="","Kapazität fehlt",IF(VLOOKUP($F58,Parameter!$A$8:$D$107,4,FALSE)&lt;&gt;"Ja","Arbeitsplatz inaktiv",IF($M58&gt;$N58,"Über Kapazität",IF($I58&lt;Zusammenfassung!$B$6,"Fälligkeit vor Planung","Planbar"))))))),"Prüfen"))</f>
        <v/>
      </c>
      <c r="Q58" s="23" t="n"/>
    </row>
    <row r="59">
      <c r="A59" s="23" t="n"/>
      <c r="B59" s="23" t="n"/>
      <c r="C59" s="42" t="n"/>
      <c r="D59" s="43" t="n"/>
      <c r="E59" s="43" t="n"/>
      <c r="F59" s="23" t="n"/>
      <c r="G59" s="23" t="n"/>
      <c r="H59" s="35" t="n"/>
      <c r="I59" s="35" t="n"/>
      <c r="J59" s="26" t="n"/>
      <c r="K59" s="26" t="n"/>
      <c r="L59" s="41">
        <f>IF($A59="","",IFERROR($D59+$C59*$E59,""))</f>
        <v/>
      </c>
      <c r="M59" s="41">
        <f>IF(OR($A59="",$F59="",$H59=""),"",IFERROR(SUMIFS($L$8:$L$107,$F$8:$F$107,$F59,$H$8:$H$107,$H59,$K$8:$K$107,"&lt;&gt;Erledigt"),""))</f>
        <v/>
      </c>
      <c r="N59" s="41">
        <f>IF(OR($A59="",$F59=""),"",IFERROR(VLOOKUP($F59,Parameter!$A$8:$D$107,3,FALSE),""))</f>
        <v/>
      </c>
      <c r="O59" s="46">
        <f>IF(OR($A59="",$M59="",$N59="",$N59=0),"",IFERROR($M59/$N59,""))</f>
        <v/>
      </c>
      <c r="P59" s="10">
        <f>IF($A59="","",IFERROR(IF(OR($B59="",$C59="",$D59="",$E59="",$F59="",$G59="",$H59="",$I59="",$J59="",$K59=""),"Eingaben fehlen",IF($I59&lt;$H59,"Datumsfolge prüfen",IF($K59="Erledigt","Erledigt",IF($N59="","Kapazität fehlt",IF(VLOOKUP($F59,Parameter!$A$8:$D$107,4,FALSE)&lt;&gt;"Ja","Arbeitsplatz inaktiv",IF($M59&gt;$N59,"Über Kapazität",IF($I59&lt;Zusammenfassung!$B$6,"Fälligkeit vor Planung","Planbar"))))))),"Prüfen"))</f>
        <v/>
      </c>
      <c r="Q59" s="23" t="n"/>
    </row>
    <row r="60">
      <c r="A60" s="23" t="n"/>
      <c r="B60" s="23" t="n"/>
      <c r="C60" s="42" t="n"/>
      <c r="D60" s="43" t="n"/>
      <c r="E60" s="43" t="n"/>
      <c r="F60" s="23" t="n"/>
      <c r="G60" s="23" t="n"/>
      <c r="H60" s="35" t="n"/>
      <c r="I60" s="35" t="n"/>
      <c r="J60" s="26" t="n"/>
      <c r="K60" s="26" t="n"/>
      <c r="L60" s="44">
        <f>IF($A60="","",IFERROR($D60+$C60*$E60,""))</f>
        <v/>
      </c>
      <c r="M60" s="44">
        <f>IF(OR($A60="",$F60="",$H60=""),"",IFERROR(SUMIFS($L$8:$L$107,$F$8:$F$107,$F60,$H$8:$H$107,$H60,$K$8:$K$107,"&lt;&gt;Erledigt"),""))</f>
        <v/>
      </c>
      <c r="N60" s="44">
        <f>IF(OR($A60="",$F60=""),"",IFERROR(VLOOKUP($F60,Parameter!$A$8:$D$107,3,FALSE),""))</f>
        <v/>
      </c>
      <c r="O60" s="45">
        <f>IF(OR($A60="",$M60="",$N60="",$N60=0),"",IFERROR($M60/$N60,""))</f>
        <v/>
      </c>
      <c r="P60" s="8">
        <f>IF($A60="","",IFERROR(IF(OR($B60="",$C60="",$D60="",$E60="",$F60="",$G60="",$H60="",$I60="",$J60="",$K60=""),"Eingaben fehlen",IF($I60&lt;$H60,"Datumsfolge prüfen",IF($K60="Erledigt","Erledigt",IF($N60="","Kapazität fehlt",IF(VLOOKUP($F60,Parameter!$A$8:$D$107,4,FALSE)&lt;&gt;"Ja","Arbeitsplatz inaktiv",IF($M60&gt;$N60,"Über Kapazität",IF($I60&lt;Zusammenfassung!$B$6,"Fälligkeit vor Planung","Planbar"))))))),"Prüfen"))</f>
        <v/>
      </c>
      <c r="Q60" s="23" t="n"/>
    </row>
    <row r="61">
      <c r="A61" s="23" t="n"/>
      <c r="B61" s="23" t="n"/>
      <c r="C61" s="42" t="n"/>
      <c r="D61" s="43" t="n"/>
      <c r="E61" s="43" t="n"/>
      <c r="F61" s="23" t="n"/>
      <c r="G61" s="23" t="n"/>
      <c r="H61" s="35" t="n"/>
      <c r="I61" s="35" t="n"/>
      <c r="J61" s="26" t="n"/>
      <c r="K61" s="26" t="n"/>
      <c r="L61" s="41">
        <f>IF($A61="","",IFERROR($D61+$C61*$E61,""))</f>
        <v/>
      </c>
      <c r="M61" s="41">
        <f>IF(OR($A61="",$F61="",$H61=""),"",IFERROR(SUMIFS($L$8:$L$107,$F$8:$F$107,$F61,$H$8:$H$107,$H61,$K$8:$K$107,"&lt;&gt;Erledigt"),""))</f>
        <v/>
      </c>
      <c r="N61" s="41">
        <f>IF(OR($A61="",$F61=""),"",IFERROR(VLOOKUP($F61,Parameter!$A$8:$D$107,3,FALSE),""))</f>
        <v/>
      </c>
      <c r="O61" s="46">
        <f>IF(OR($A61="",$M61="",$N61="",$N61=0),"",IFERROR($M61/$N61,""))</f>
        <v/>
      </c>
      <c r="P61" s="10">
        <f>IF($A61="","",IFERROR(IF(OR($B61="",$C61="",$D61="",$E61="",$F61="",$G61="",$H61="",$I61="",$J61="",$K61=""),"Eingaben fehlen",IF($I61&lt;$H61,"Datumsfolge prüfen",IF($K61="Erledigt","Erledigt",IF($N61="","Kapazität fehlt",IF(VLOOKUP($F61,Parameter!$A$8:$D$107,4,FALSE)&lt;&gt;"Ja","Arbeitsplatz inaktiv",IF($M61&gt;$N61,"Über Kapazität",IF($I61&lt;Zusammenfassung!$B$6,"Fälligkeit vor Planung","Planbar"))))))),"Prüfen"))</f>
        <v/>
      </c>
      <c r="Q61" s="23" t="n"/>
    </row>
    <row r="62">
      <c r="A62" s="23" t="n"/>
      <c r="B62" s="23" t="n"/>
      <c r="C62" s="42" t="n"/>
      <c r="D62" s="43" t="n"/>
      <c r="E62" s="43" t="n"/>
      <c r="F62" s="23" t="n"/>
      <c r="G62" s="23" t="n"/>
      <c r="H62" s="35" t="n"/>
      <c r="I62" s="35" t="n"/>
      <c r="J62" s="26" t="n"/>
      <c r="K62" s="26" t="n"/>
      <c r="L62" s="44">
        <f>IF($A62="","",IFERROR($D62+$C62*$E62,""))</f>
        <v/>
      </c>
      <c r="M62" s="44">
        <f>IF(OR($A62="",$F62="",$H62=""),"",IFERROR(SUMIFS($L$8:$L$107,$F$8:$F$107,$F62,$H$8:$H$107,$H62,$K$8:$K$107,"&lt;&gt;Erledigt"),""))</f>
        <v/>
      </c>
      <c r="N62" s="44">
        <f>IF(OR($A62="",$F62=""),"",IFERROR(VLOOKUP($F62,Parameter!$A$8:$D$107,3,FALSE),""))</f>
        <v/>
      </c>
      <c r="O62" s="45">
        <f>IF(OR($A62="",$M62="",$N62="",$N62=0),"",IFERROR($M62/$N62,""))</f>
        <v/>
      </c>
      <c r="P62" s="8">
        <f>IF($A62="","",IFERROR(IF(OR($B62="",$C62="",$D62="",$E62="",$F62="",$G62="",$H62="",$I62="",$J62="",$K62=""),"Eingaben fehlen",IF($I62&lt;$H62,"Datumsfolge prüfen",IF($K62="Erledigt","Erledigt",IF($N62="","Kapazität fehlt",IF(VLOOKUP($F62,Parameter!$A$8:$D$107,4,FALSE)&lt;&gt;"Ja","Arbeitsplatz inaktiv",IF($M62&gt;$N62,"Über Kapazität",IF($I62&lt;Zusammenfassung!$B$6,"Fälligkeit vor Planung","Planbar"))))))),"Prüfen"))</f>
        <v/>
      </c>
      <c r="Q62" s="23" t="n"/>
    </row>
    <row r="63">
      <c r="A63" s="23" t="n"/>
      <c r="B63" s="23" t="n"/>
      <c r="C63" s="42" t="n"/>
      <c r="D63" s="43" t="n"/>
      <c r="E63" s="43" t="n"/>
      <c r="F63" s="23" t="n"/>
      <c r="G63" s="23" t="n"/>
      <c r="H63" s="35" t="n"/>
      <c r="I63" s="35" t="n"/>
      <c r="J63" s="26" t="n"/>
      <c r="K63" s="26" t="n"/>
      <c r="L63" s="41">
        <f>IF($A63="","",IFERROR($D63+$C63*$E63,""))</f>
        <v/>
      </c>
      <c r="M63" s="41">
        <f>IF(OR($A63="",$F63="",$H63=""),"",IFERROR(SUMIFS($L$8:$L$107,$F$8:$F$107,$F63,$H$8:$H$107,$H63,$K$8:$K$107,"&lt;&gt;Erledigt"),""))</f>
        <v/>
      </c>
      <c r="N63" s="41">
        <f>IF(OR($A63="",$F63=""),"",IFERROR(VLOOKUP($F63,Parameter!$A$8:$D$107,3,FALSE),""))</f>
        <v/>
      </c>
      <c r="O63" s="46">
        <f>IF(OR($A63="",$M63="",$N63="",$N63=0),"",IFERROR($M63/$N63,""))</f>
        <v/>
      </c>
      <c r="P63" s="10">
        <f>IF($A63="","",IFERROR(IF(OR($B63="",$C63="",$D63="",$E63="",$F63="",$G63="",$H63="",$I63="",$J63="",$K63=""),"Eingaben fehlen",IF($I63&lt;$H63,"Datumsfolge prüfen",IF($K63="Erledigt","Erledigt",IF($N63="","Kapazität fehlt",IF(VLOOKUP($F63,Parameter!$A$8:$D$107,4,FALSE)&lt;&gt;"Ja","Arbeitsplatz inaktiv",IF($M63&gt;$N63,"Über Kapazität",IF($I63&lt;Zusammenfassung!$B$6,"Fälligkeit vor Planung","Planbar"))))))),"Prüfen"))</f>
        <v/>
      </c>
      <c r="Q63" s="23" t="n"/>
    </row>
    <row r="64">
      <c r="A64" s="23" t="n"/>
      <c r="B64" s="23" t="n"/>
      <c r="C64" s="42" t="n"/>
      <c r="D64" s="43" t="n"/>
      <c r="E64" s="43" t="n"/>
      <c r="F64" s="23" t="n"/>
      <c r="G64" s="23" t="n"/>
      <c r="H64" s="35" t="n"/>
      <c r="I64" s="35" t="n"/>
      <c r="J64" s="26" t="n"/>
      <c r="K64" s="26" t="n"/>
      <c r="L64" s="44">
        <f>IF($A64="","",IFERROR($D64+$C64*$E64,""))</f>
        <v/>
      </c>
      <c r="M64" s="44">
        <f>IF(OR($A64="",$F64="",$H64=""),"",IFERROR(SUMIFS($L$8:$L$107,$F$8:$F$107,$F64,$H$8:$H$107,$H64,$K$8:$K$107,"&lt;&gt;Erledigt"),""))</f>
        <v/>
      </c>
      <c r="N64" s="44">
        <f>IF(OR($A64="",$F64=""),"",IFERROR(VLOOKUP($F64,Parameter!$A$8:$D$107,3,FALSE),""))</f>
        <v/>
      </c>
      <c r="O64" s="45">
        <f>IF(OR($A64="",$M64="",$N64="",$N64=0),"",IFERROR($M64/$N64,""))</f>
        <v/>
      </c>
      <c r="P64" s="8">
        <f>IF($A64="","",IFERROR(IF(OR($B64="",$C64="",$D64="",$E64="",$F64="",$G64="",$H64="",$I64="",$J64="",$K64=""),"Eingaben fehlen",IF($I64&lt;$H64,"Datumsfolge prüfen",IF($K64="Erledigt","Erledigt",IF($N64="","Kapazität fehlt",IF(VLOOKUP($F64,Parameter!$A$8:$D$107,4,FALSE)&lt;&gt;"Ja","Arbeitsplatz inaktiv",IF($M64&gt;$N64,"Über Kapazität",IF($I64&lt;Zusammenfassung!$B$6,"Fälligkeit vor Planung","Planbar"))))))),"Prüfen"))</f>
        <v/>
      </c>
      <c r="Q64" s="23" t="n"/>
    </row>
    <row r="65">
      <c r="A65" s="23" t="n"/>
      <c r="B65" s="23" t="n"/>
      <c r="C65" s="42" t="n"/>
      <c r="D65" s="43" t="n"/>
      <c r="E65" s="43" t="n"/>
      <c r="F65" s="23" t="n"/>
      <c r="G65" s="23" t="n"/>
      <c r="H65" s="35" t="n"/>
      <c r="I65" s="35" t="n"/>
      <c r="J65" s="26" t="n"/>
      <c r="K65" s="26" t="n"/>
      <c r="L65" s="41">
        <f>IF($A65="","",IFERROR($D65+$C65*$E65,""))</f>
        <v/>
      </c>
      <c r="M65" s="41">
        <f>IF(OR($A65="",$F65="",$H65=""),"",IFERROR(SUMIFS($L$8:$L$107,$F$8:$F$107,$F65,$H$8:$H$107,$H65,$K$8:$K$107,"&lt;&gt;Erledigt"),""))</f>
        <v/>
      </c>
      <c r="N65" s="41">
        <f>IF(OR($A65="",$F65=""),"",IFERROR(VLOOKUP($F65,Parameter!$A$8:$D$107,3,FALSE),""))</f>
        <v/>
      </c>
      <c r="O65" s="46">
        <f>IF(OR($A65="",$M65="",$N65="",$N65=0),"",IFERROR($M65/$N65,""))</f>
        <v/>
      </c>
      <c r="P65" s="10">
        <f>IF($A65="","",IFERROR(IF(OR($B65="",$C65="",$D65="",$E65="",$F65="",$G65="",$H65="",$I65="",$J65="",$K65=""),"Eingaben fehlen",IF($I65&lt;$H65,"Datumsfolge prüfen",IF($K65="Erledigt","Erledigt",IF($N65="","Kapazität fehlt",IF(VLOOKUP($F65,Parameter!$A$8:$D$107,4,FALSE)&lt;&gt;"Ja","Arbeitsplatz inaktiv",IF($M65&gt;$N65,"Über Kapazität",IF($I65&lt;Zusammenfassung!$B$6,"Fälligkeit vor Planung","Planbar"))))))),"Prüfen"))</f>
        <v/>
      </c>
      <c r="Q65" s="23" t="n"/>
    </row>
    <row r="66">
      <c r="A66" s="23" t="n"/>
      <c r="B66" s="23" t="n"/>
      <c r="C66" s="42" t="n"/>
      <c r="D66" s="43" t="n"/>
      <c r="E66" s="43" t="n"/>
      <c r="F66" s="23" t="n"/>
      <c r="G66" s="23" t="n"/>
      <c r="H66" s="35" t="n"/>
      <c r="I66" s="35" t="n"/>
      <c r="J66" s="26" t="n"/>
      <c r="K66" s="26" t="n"/>
      <c r="L66" s="44">
        <f>IF($A66="","",IFERROR($D66+$C66*$E66,""))</f>
        <v/>
      </c>
      <c r="M66" s="44">
        <f>IF(OR($A66="",$F66="",$H66=""),"",IFERROR(SUMIFS($L$8:$L$107,$F$8:$F$107,$F66,$H$8:$H$107,$H66,$K$8:$K$107,"&lt;&gt;Erledigt"),""))</f>
        <v/>
      </c>
      <c r="N66" s="44">
        <f>IF(OR($A66="",$F66=""),"",IFERROR(VLOOKUP($F66,Parameter!$A$8:$D$107,3,FALSE),""))</f>
        <v/>
      </c>
      <c r="O66" s="45">
        <f>IF(OR($A66="",$M66="",$N66="",$N66=0),"",IFERROR($M66/$N66,""))</f>
        <v/>
      </c>
      <c r="P66" s="8">
        <f>IF($A66="","",IFERROR(IF(OR($B66="",$C66="",$D66="",$E66="",$F66="",$G66="",$H66="",$I66="",$J66="",$K66=""),"Eingaben fehlen",IF($I66&lt;$H66,"Datumsfolge prüfen",IF($K66="Erledigt","Erledigt",IF($N66="","Kapazität fehlt",IF(VLOOKUP($F66,Parameter!$A$8:$D$107,4,FALSE)&lt;&gt;"Ja","Arbeitsplatz inaktiv",IF($M66&gt;$N66,"Über Kapazität",IF($I66&lt;Zusammenfassung!$B$6,"Fälligkeit vor Planung","Planbar"))))))),"Prüfen"))</f>
        <v/>
      </c>
      <c r="Q66" s="23" t="n"/>
    </row>
    <row r="67">
      <c r="A67" s="23" t="n"/>
      <c r="B67" s="23" t="n"/>
      <c r="C67" s="42" t="n"/>
      <c r="D67" s="43" t="n"/>
      <c r="E67" s="43" t="n"/>
      <c r="F67" s="23" t="n"/>
      <c r="G67" s="23" t="n"/>
      <c r="H67" s="35" t="n"/>
      <c r="I67" s="35" t="n"/>
      <c r="J67" s="26" t="n"/>
      <c r="K67" s="26" t="n"/>
      <c r="L67" s="41">
        <f>IF($A67="","",IFERROR($D67+$C67*$E67,""))</f>
        <v/>
      </c>
      <c r="M67" s="41">
        <f>IF(OR($A67="",$F67="",$H67=""),"",IFERROR(SUMIFS($L$8:$L$107,$F$8:$F$107,$F67,$H$8:$H$107,$H67,$K$8:$K$107,"&lt;&gt;Erledigt"),""))</f>
        <v/>
      </c>
      <c r="N67" s="41">
        <f>IF(OR($A67="",$F67=""),"",IFERROR(VLOOKUP($F67,Parameter!$A$8:$D$107,3,FALSE),""))</f>
        <v/>
      </c>
      <c r="O67" s="46">
        <f>IF(OR($A67="",$M67="",$N67="",$N67=0),"",IFERROR($M67/$N67,""))</f>
        <v/>
      </c>
      <c r="P67" s="10">
        <f>IF($A67="","",IFERROR(IF(OR($B67="",$C67="",$D67="",$E67="",$F67="",$G67="",$H67="",$I67="",$J67="",$K67=""),"Eingaben fehlen",IF($I67&lt;$H67,"Datumsfolge prüfen",IF($K67="Erledigt","Erledigt",IF($N67="","Kapazität fehlt",IF(VLOOKUP($F67,Parameter!$A$8:$D$107,4,FALSE)&lt;&gt;"Ja","Arbeitsplatz inaktiv",IF($M67&gt;$N67,"Über Kapazität",IF($I67&lt;Zusammenfassung!$B$6,"Fälligkeit vor Planung","Planbar"))))))),"Prüfen"))</f>
        <v/>
      </c>
      <c r="Q67" s="23" t="n"/>
    </row>
    <row r="68">
      <c r="A68" s="23" t="n"/>
      <c r="B68" s="23" t="n"/>
      <c r="C68" s="42" t="n"/>
      <c r="D68" s="43" t="n"/>
      <c r="E68" s="43" t="n"/>
      <c r="F68" s="23" t="n"/>
      <c r="G68" s="23" t="n"/>
      <c r="H68" s="35" t="n"/>
      <c r="I68" s="35" t="n"/>
      <c r="J68" s="26" t="n"/>
      <c r="K68" s="26" t="n"/>
      <c r="L68" s="44">
        <f>IF($A68="","",IFERROR($D68+$C68*$E68,""))</f>
        <v/>
      </c>
      <c r="M68" s="44">
        <f>IF(OR($A68="",$F68="",$H68=""),"",IFERROR(SUMIFS($L$8:$L$107,$F$8:$F$107,$F68,$H$8:$H$107,$H68,$K$8:$K$107,"&lt;&gt;Erledigt"),""))</f>
        <v/>
      </c>
      <c r="N68" s="44">
        <f>IF(OR($A68="",$F68=""),"",IFERROR(VLOOKUP($F68,Parameter!$A$8:$D$107,3,FALSE),""))</f>
        <v/>
      </c>
      <c r="O68" s="45">
        <f>IF(OR($A68="",$M68="",$N68="",$N68=0),"",IFERROR($M68/$N68,""))</f>
        <v/>
      </c>
      <c r="P68" s="8">
        <f>IF($A68="","",IFERROR(IF(OR($B68="",$C68="",$D68="",$E68="",$F68="",$G68="",$H68="",$I68="",$J68="",$K68=""),"Eingaben fehlen",IF($I68&lt;$H68,"Datumsfolge prüfen",IF($K68="Erledigt","Erledigt",IF($N68="","Kapazität fehlt",IF(VLOOKUP($F68,Parameter!$A$8:$D$107,4,FALSE)&lt;&gt;"Ja","Arbeitsplatz inaktiv",IF($M68&gt;$N68,"Über Kapazität",IF($I68&lt;Zusammenfassung!$B$6,"Fälligkeit vor Planung","Planbar"))))))),"Prüfen"))</f>
        <v/>
      </c>
      <c r="Q68" s="23" t="n"/>
    </row>
    <row r="69">
      <c r="A69" s="23" t="n"/>
      <c r="B69" s="23" t="n"/>
      <c r="C69" s="42" t="n"/>
      <c r="D69" s="43" t="n"/>
      <c r="E69" s="43" t="n"/>
      <c r="F69" s="23" t="n"/>
      <c r="G69" s="23" t="n"/>
      <c r="H69" s="35" t="n"/>
      <c r="I69" s="35" t="n"/>
      <c r="J69" s="26" t="n"/>
      <c r="K69" s="26" t="n"/>
      <c r="L69" s="41">
        <f>IF($A69="","",IFERROR($D69+$C69*$E69,""))</f>
        <v/>
      </c>
      <c r="M69" s="41">
        <f>IF(OR($A69="",$F69="",$H69=""),"",IFERROR(SUMIFS($L$8:$L$107,$F$8:$F$107,$F69,$H$8:$H$107,$H69,$K$8:$K$107,"&lt;&gt;Erledigt"),""))</f>
        <v/>
      </c>
      <c r="N69" s="41">
        <f>IF(OR($A69="",$F69=""),"",IFERROR(VLOOKUP($F69,Parameter!$A$8:$D$107,3,FALSE),""))</f>
        <v/>
      </c>
      <c r="O69" s="46">
        <f>IF(OR($A69="",$M69="",$N69="",$N69=0),"",IFERROR($M69/$N69,""))</f>
        <v/>
      </c>
      <c r="P69" s="10">
        <f>IF($A69="","",IFERROR(IF(OR($B69="",$C69="",$D69="",$E69="",$F69="",$G69="",$H69="",$I69="",$J69="",$K69=""),"Eingaben fehlen",IF($I69&lt;$H69,"Datumsfolge prüfen",IF($K69="Erledigt","Erledigt",IF($N69="","Kapazität fehlt",IF(VLOOKUP($F69,Parameter!$A$8:$D$107,4,FALSE)&lt;&gt;"Ja","Arbeitsplatz inaktiv",IF($M69&gt;$N69,"Über Kapazität",IF($I69&lt;Zusammenfassung!$B$6,"Fälligkeit vor Planung","Planbar"))))))),"Prüfen"))</f>
        <v/>
      </c>
      <c r="Q69" s="23" t="n"/>
    </row>
    <row r="70">
      <c r="A70" s="23" t="n"/>
      <c r="B70" s="23" t="n"/>
      <c r="C70" s="42" t="n"/>
      <c r="D70" s="43" t="n"/>
      <c r="E70" s="43" t="n"/>
      <c r="F70" s="23" t="n"/>
      <c r="G70" s="23" t="n"/>
      <c r="H70" s="35" t="n"/>
      <c r="I70" s="35" t="n"/>
      <c r="J70" s="26" t="n"/>
      <c r="K70" s="26" t="n"/>
      <c r="L70" s="44">
        <f>IF($A70="","",IFERROR($D70+$C70*$E70,""))</f>
        <v/>
      </c>
      <c r="M70" s="44">
        <f>IF(OR($A70="",$F70="",$H70=""),"",IFERROR(SUMIFS($L$8:$L$107,$F$8:$F$107,$F70,$H$8:$H$107,$H70,$K$8:$K$107,"&lt;&gt;Erledigt"),""))</f>
        <v/>
      </c>
      <c r="N70" s="44">
        <f>IF(OR($A70="",$F70=""),"",IFERROR(VLOOKUP($F70,Parameter!$A$8:$D$107,3,FALSE),""))</f>
        <v/>
      </c>
      <c r="O70" s="45">
        <f>IF(OR($A70="",$M70="",$N70="",$N70=0),"",IFERROR($M70/$N70,""))</f>
        <v/>
      </c>
      <c r="P70" s="8">
        <f>IF($A70="","",IFERROR(IF(OR($B70="",$C70="",$D70="",$E70="",$F70="",$G70="",$H70="",$I70="",$J70="",$K70=""),"Eingaben fehlen",IF($I70&lt;$H70,"Datumsfolge prüfen",IF($K70="Erledigt","Erledigt",IF($N70="","Kapazität fehlt",IF(VLOOKUP($F70,Parameter!$A$8:$D$107,4,FALSE)&lt;&gt;"Ja","Arbeitsplatz inaktiv",IF($M70&gt;$N70,"Über Kapazität",IF($I70&lt;Zusammenfassung!$B$6,"Fälligkeit vor Planung","Planbar"))))))),"Prüfen"))</f>
        <v/>
      </c>
      <c r="Q70" s="23" t="n"/>
    </row>
    <row r="71">
      <c r="A71" s="23" t="n"/>
      <c r="B71" s="23" t="n"/>
      <c r="C71" s="42" t="n"/>
      <c r="D71" s="43" t="n"/>
      <c r="E71" s="43" t="n"/>
      <c r="F71" s="23" t="n"/>
      <c r="G71" s="23" t="n"/>
      <c r="H71" s="35" t="n"/>
      <c r="I71" s="35" t="n"/>
      <c r="J71" s="26" t="n"/>
      <c r="K71" s="26" t="n"/>
      <c r="L71" s="41">
        <f>IF($A71="","",IFERROR($D71+$C71*$E71,""))</f>
        <v/>
      </c>
      <c r="M71" s="41">
        <f>IF(OR($A71="",$F71="",$H71=""),"",IFERROR(SUMIFS($L$8:$L$107,$F$8:$F$107,$F71,$H$8:$H$107,$H71,$K$8:$K$107,"&lt;&gt;Erledigt"),""))</f>
        <v/>
      </c>
      <c r="N71" s="41">
        <f>IF(OR($A71="",$F71=""),"",IFERROR(VLOOKUP($F71,Parameter!$A$8:$D$107,3,FALSE),""))</f>
        <v/>
      </c>
      <c r="O71" s="46">
        <f>IF(OR($A71="",$M71="",$N71="",$N71=0),"",IFERROR($M71/$N71,""))</f>
        <v/>
      </c>
      <c r="P71" s="10">
        <f>IF($A71="","",IFERROR(IF(OR($B71="",$C71="",$D71="",$E71="",$F71="",$G71="",$H71="",$I71="",$J71="",$K71=""),"Eingaben fehlen",IF($I71&lt;$H71,"Datumsfolge prüfen",IF($K71="Erledigt","Erledigt",IF($N71="","Kapazität fehlt",IF(VLOOKUP($F71,Parameter!$A$8:$D$107,4,FALSE)&lt;&gt;"Ja","Arbeitsplatz inaktiv",IF($M71&gt;$N71,"Über Kapazität",IF($I71&lt;Zusammenfassung!$B$6,"Fälligkeit vor Planung","Planbar"))))))),"Prüfen"))</f>
        <v/>
      </c>
      <c r="Q71" s="23" t="n"/>
    </row>
    <row r="72">
      <c r="A72" s="23" t="n"/>
      <c r="B72" s="23" t="n"/>
      <c r="C72" s="42" t="n"/>
      <c r="D72" s="43" t="n"/>
      <c r="E72" s="43" t="n"/>
      <c r="F72" s="23" t="n"/>
      <c r="G72" s="23" t="n"/>
      <c r="H72" s="35" t="n"/>
      <c r="I72" s="35" t="n"/>
      <c r="J72" s="26" t="n"/>
      <c r="K72" s="26" t="n"/>
      <c r="L72" s="44">
        <f>IF($A72="","",IFERROR($D72+$C72*$E72,""))</f>
        <v/>
      </c>
      <c r="M72" s="44">
        <f>IF(OR($A72="",$F72="",$H72=""),"",IFERROR(SUMIFS($L$8:$L$107,$F$8:$F$107,$F72,$H$8:$H$107,$H72,$K$8:$K$107,"&lt;&gt;Erledigt"),""))</f>
        <v/>
      </c>
      <c r="N72" s="44">
        <f>IF(OR($A72="",$F72=""),"",IFERROR(VLOOKUP($F72,Parameter!$A$8:$D$107,3,FALSE),""))</f>
        <v/>
      </c>
      <c r="O72" s="45">
        <f>IF(OR($A72="",$M72="",$N72="",$N72=0),"",IFERROR($M72/$N72,""))</f>
        <v/>
      </c>
      <c r="P72" s="8">
        <f>IF($A72="","",IFERROR(IF(OR($B72="",$C72="",$D72="",$E72="",$F72="",$G72="",$H72="",$I72="",$J72="",$K72=""),"Eingaben fehlen",IF($I72&lt;$H72,"Datumsfolge prüfen",IF($K72="Erledigt","Erledigt",IF($N72="","Kapazität fehlt",IF(VLOOKUP($F72,Parameter!$A$8:$D$107,4,FALSE)&lt;&gt;"Ja","Arbeitsplatz inaktiv",IF($M72&gt;$N72,"Über Kapazität",IF($I72&lt;Zusammenfassung!$B$6,"Fälligkeit vor Planung","Planbar"))))))),"Prüfen"))</f>
        <v/>
      </c>
      <c r="Q72" s="23" t="n"/>
    </row>
    <row r="73">
      <c r="A73" s="23" t="n"/>
      <c r="B73" s="23" t="n"/>
      <c r="C73" s="42" t="n"/>
      <c r="D73" s="43" t="n"/>
      <c r="E73" s="43" t="n"/>
      <c r="F73" s="23" t="n"/>
      <c r="G73" s="23" t="n"/>
      <c r="H73" s="35" t="n"/>
      <c r="I73" s="35" t="n"/>
      <c r="J73" s="26" t="n"/>
      <c r="K73" s="26" t="n"/>
      <c r="L73" s="41">
        <f>IF($A73="","",IFERROR($D73+$C73*$E73,""))</f>
        <v/>
      </c>
      <c r="M73" s="41">
        <f>IF(OR($A73="",$F73="",$H73=""),"",IFERROR(SUMIFS($L$8:$L$107,$F$8:$F$107,$F73,$H$8:$H$107,$H73,$K$8:$K$107,"&lt;&gt;Erledigt"),""))</f>
        <v/>
      </c>
      <c r="N73" s="41">
        <f>IF(OR($A73="",$F73=""),"",IFERROR(VLOOKUP($F73,Parameter!$A$8:$D$107,3,FALSE),""))</f>
        <v/>
      </c>
      <c r="O73" s="46">
        <f>IF(OR($A73="",$M73="",$N73="",$N73=0),"",IFERROR($M73/$N73,""))</f>
        <v/>
      </c>
      <c r="P73" s="10">
        <f>IF($A73="","",IFERROR(IF(OR($B73="",$C73="",$D73="",$E73="",$F73="",$G73="",$H73="",$I73="",$J73="",$K73=""),"Eingaben fehlen",IF($I73&lt;$H73,"Datumsfolge prüfen",IF($K73="Erledigt","Erledigt",IF($N73="","Kapazität fehlt",IF(VLOOKUP($F73,Parameter!$A$8:$D$107,4,FALSE)&lt;&gt;"Ja","Arbeitsplatz inaktiv",IF($M73&gt;$N73,"Über Kapazität",IF($I73&lt;Zusammenfassung!$B$6,"Fälligkeit vor Planung","Planbar"))))))),"Prüfen"))</f>
        <v/>
      </c>
      <c r="Q73" s="23" t="n"/>
    </row>
    <row r="74">
      <c r="A74" s="23" t="n"/>
      <c r="B74" s="23" t="n"/>
      <c r="C74" s="42" t="n"/>
      <c r="D74" s="43" t="n"/>
      <c r="E74" s="43" t="n"/>
      <c r="F74" s="23" t="n"/>
      <c r="G74" s="23" t="n"/>
      <c r="H74" s="35" t="n"/>
      <c r="I74" s="35" t="n"/>
      <c r="J74" s="26" t="n"/>
      <c r="K74" s="26" t="n"/>
      <c r="L74" s="44">
        <f>IF($A74="","",IFERROR($D74+$C74*$E74,""))</f>
        <v/>
      </c>
      <c r="M74" s="44">
        <f>IF(OR($A74="",$F74="",$H74=""),"",IFERROR(SUMIFS($L$8:$L$107,$F$8:$F$107,$F74,$H$8:$H$107,$H74,$K$8:$K$107,"&lt;&gt;Erledigt"),""))</f>
        <v/>
      </c>
      <c r="N74" s="44">
        <f>IF(OR($A74="",$F74=""),"",IFERROR(VLOOKUP($F74,Parameter!$A$8:$D$107,3,FALSE),""))</f>
        <v/>
      </c>
      <c r="O74" s="45">
        <f>IF(OR($A74="",$M74="",$N74="",$N74=0),"",IFERROR($M74/$N74,""))</f>
        <v/>
      </c>
      <c r="P74" s="8">
        <f>IF($A74="","",IFERROR(IF(OR($B74="",$C74="",$D74="",$E74="",$F74="",$G74="",$H74="",$I74="",$J74="",$K74=""),"Eingaben fehlen",IF($I74&lt;$H74,"Datumsfolge prüfen",IF($K74="Erledigt","Erledigt",IF($N74="","Kapazität fehlt",IF(VLOOKUP($F74,Parameter!$A$8:$D$107,4,FALSE)&lt;&gt;"Ja","Arbeitsplatz inaktiv",IF($M74&gt;$N74,"Über Kapazität",IF($I74&lt;Zusammenfassung!$B$6,"Fälligkeit vor Planung","Planbar"))))))),"Prüfen"))</f>
        <v/>
      </c>
      <c r="Q74" s="23" t="n"/>
    </row>
    <row r="75">
      <c r="A75" s="23" t="n"/>
      <c r="B75" s="23" t="n"/>
      <c r="C75" s="42" t="n"/>
      <c r="D75" s="43" t="n"/>
      <c r="E75" s="43" t="n"/>
      <c r="F75" s="23" t="n"/>
      <c r="G75" s="23" t="n"/>
      <c r="H75" s="35" t="n"/>
      <c r="I75" s="35" t="n"/>
      <c r="J75" s="26" t="n"/>
      <c r="K75" s="26" t="n"/>
      <c r="L75" s="41">
        <f>IF($A75="","",IFERROR($D75+$C75*$E75,""))</f>
        <v/>
      </c>
      <c r="M75" s="41">
        <f>IF(OR($A75="",$F75="",$H75=""),"",IFERROR(SUMIFS($L$8:$L$107,$F$8:$F$107,$F75,$H$8:$H$107,$H75,$K$8:$K$107,"&lt;&gt;Erledigt"),""))</f>
        <v/>
      </c>
      <c r="N75" s="41">
        <f>IF(OR($A75="",$F75=""),"",IFERROR(VLOOKUP($F75,Parameter!$A$8:$D$107,3,FALSE),""))</f>
        <v/>
      </c>
      <c r="O75" s="46">
        <f>IF(OR($A75="",$M75="",$N75="",$N75=0),"",IFERROR($M75/$N75,""))</f>
        <v/>
      </c>
      <c r="P75" s="10">
        <f>IF($A75="","",IFERROR(IF(OR($B75="",$C75="",$D75="",$E75="",$F75="",$G75="",$H75="",$I75="",$J75="",$K75=""),"Eingaben fehlen",IF($I75&lt;$H75,"Datumsfolge prüfen",IF($K75="Erledigt","Erledigt",IF($N75="","Kapazität fehlt",IF(VLOOKUP($F75,Parameter!$A$8:$D$107,4,FALSE)&lt;&gt;"Ja","Arbeitsplatz inaktiv",IF($M75&gt;$N75,"Über Kapazität",IF($I75&lt;Zusammenfassung!$B$6,"Fälligkeit vor Planung","Planbar"))))))),"Prüfen"))</f>
        <v/>
      </c>
      <c r="Q75" s="23" t="n"/>
    </row>
    <row r="76">
      <c r="A76" s="23" t="n"/>
      <c r="B76" s="23" t="n"/>
      <c r="C76" s="42" t="n"/>
      <c r="D76" s="43" t="n"/>
      <c r="E76" s="43" t="n"/>
      <c r="F76" s="23" t="n"/>
      <c r="G76" s="23" t="n"/>
      <c r="H76" s="35" t="n"/>
      <c r="I76" s="35" t="n"/>
      <c r="J76" s="26" t="n"/>
      <c r="K76" s="26" t="n"/>
      <c r="L76" s="44">
        <f>IF($A76="","",IFERROR($D76+$C76*$E76,""))</f>
        <v/>
      </c>
      <c r="M76" s="44">
        <f>IF(OR($A76="",$F76="",$H76=""),"",IFERROR(SUMIFS($L$8:$L$107,$F$8:$F$107,$F76,$H$8:$H$107,$H76,$K$8:$K$107,"&lt;&gt;Erledigt"),""))</f>
        <v/>
      </c>
      <c r="N76" s="44">
        <f>IF(OR($A76="",$F76=""),"",IFERROR(VLOOKUP($F76,Parameter!$A$8:$D$107,3,FALSE),""))</f>
        <v/>
      </c>
      <c r="O76" s="45">
        <f>IF(OR($A76="",$M76="",$N76="",$N76=0),"",IFERROR($M76/$N76,""))</f>
        <v/>
      </c>
      <c r="P76" s="8">
        <f>IF($A76="","",IFERROR(IF(OR($B76="",$C76="",$D76="",$E76="",$F76="",$G76="",$H76="",$I76="",$J76="",$K76=""),"Eingaben fehlen",IF($I76&lt;$H76,"Datumsfolge prüfen",IF($K76="Erledigt","Erledigt",IF($N76="","Kapazität fehlt",IF(VLOOKUP($F76,Parameter!$A$8:$D$107,4,FALSE)&lt;&gt;"Ja","Arbeitsplatz inaktiv",IF($M76&gt;$N76,"Über Kapazität",IF($I76&lt;Zusammenfassung!$B$6,"Fälligkeit vor Planung","Planbar"))))))),"Prüfen"))</f>
        <v/>
      </c>
      <c r="Q76" s="23" t="n"/>
    </row>
    <row r="77">
      <c r="A77" s="23" t="n"/>
      <c r="B77" s="23" t="n"/>
      <c r="C77" s="42" t="n"/>
      <c r="D77" s="43" t="n"/>
      <c r="E77" s="43" t="n"/>
      <c r="F77" s="23" t="n"/>
      <c r="G77" s="23" t="n"/>
      <c r="H77" s="35" t="n"/>
      <c r="I77" s="35" t="n"/>
      <c r="J77" s="26" t="n"/>
      <c r="K77" s="26" t="n"/>
      <c r="L77" s="41">
        <f>IF($A77="","",IFERROR($D77+$C77*$E77,""))</f>
        <v/>
      </c>
      <c r="M77" s="41">
        <f>IF(OR($A77="",$F77="",$H77=""),"",IFERROR(SUMIFS($L$8:$L$107,$F$8:$F$107,$F77,$H$8:$H$107,$H77,$K$8:$K$107,"&lt;&gt;Erledigt"),""))</f>
        <v/>
      </c>
      <c r="N77" s="41">
        <f>IF(OR($A77="",$F77=""),"",IFERROR(VLOOKUP($F77,Parameter!$A$8:$D$107,3,FALSE),""))</f>
        <v/>
      </c>
      <c r="O77" s="46">
        <f>IF(OR($A77="",$M77="",$N77="",$N77=0),"",IFERROR($M77/$N77,""))</f>
        <v/>
      </c>
      <c r="P77" s="10">
        <f>IF($A77="","",IFERROR(IF(OR($B77="",$C77="",$D77="",$E77="",$F77="",$G77="",$H77="",$I77="",$J77="",$K77=""),"Eingaben fehlen",IF($I77&lt;$H77,"Datumsfolge prüfen",IF($K77="Erledigt","Erledigt",IF($N77="","Kapazität fehlt",IF(VLOOKUP($F77,Parameter!$A$8:$D$107,4,FALSE)&lt;&gt;"Ja","Arbeitsplatz inaktiv",IF($M77&gt;$N77,"Über Kapazität",IF($I77&lt;Zusammenfassung!$B$6,"Fälligkeit vor Planung","Planbar"))))))),"Prüfen"))</f>
        <v/>
      </c>
      <c r="Q77" s="23" t="n"/>
    </row>
    <row r="78">
      <c r="A78" s="23" t="n"/>
      <c r="B78" s="23" t="n"/>
      <c r="C78" s="42" t="n"/>
      <c r="D78" s="43" t="n"/>
      <c r="E78" s="43" t="n"/>
      <c r="F78" s="23" t="n"/>
      <c r="G78" s="23" t="n"/>
      <c r="H78" s="35" t="n"/>
      <c r="I78" s="35" t="n"/>
      <c r="J78" s="26" t="n"/>
      <c r="K78" s="26" t="n"/>
      <c r="L78" s="44">
        <f>IF($A78="","",IFERROR($D78+$C78*$E78,""))</f>
        <v/>
      </c>
      <c r="M78" s="44">
        <f>IF(OR($A78="",$F78="",$H78=""),"",IFERROR(SUMIFS($L$8:$L$107,$F$8:$F$107,$F78,$H$8:$H$107,$H78,$K$8:$K$107,"&lt;&gt;Erledigt"),""))</f>
        <v/>
      </c>
      <c r="N78" s="44">
        <f>IF(OR($A78="",$F78=""),"",IFERROR(VLOOKUP($F78,Parameter!$A$8:$D$107,3,FALSE),""))</f>
        <v/>
      </c>
      <c r="O78" s="45">
        <f>IF(OR($A78="",$M78="",$N78="",$N78=0),"",IFERROR($M78/$N78,""))</f>
        <v/>
      </c>
      <c r="P78" s="8">
        <f>IF($A78="","",IFERROR(IF(OR($B78="",$C78="",$D78="",$E78="",$F78="",$G78="",$H78="",$I78="",$J78="",$K78=""),"Eingaben fehlen",IF($I78&lt;$H78,"Datumsfolge prüfen",IF($K78="Erledigt","Erledigt",IF($N78="","Kapazität fehlt",IF(VLOOKUP($F78,Parameter!$A$8:$D$107,4,FALSE)&lt;&gt;"Ja","Arbeitsplatz inaktiv",IF($M78&gt;$N78,"Über Kapazität",IF($I78&lt;Zusammenfassung!$B$6,"Fälligkeit vor Planung","Planbar"))))))),"Prüfen"))</f>
        <v/>
      </c>
      <c r="Q78" s="23" t="n"/>
    </row>
    <row r="79">
      <c r="A79" s="23" t="n"/>
      <c r="B79" s="23" t="n"/>
      <c r="C79" s="42" t="n"/>
      <c r="D79" s="43" t="n"/>
      <c r="E79" s="43" t="n"/>
      <c r="F79" s="23" t="n"/>
      <c r="G79" s="23" t="n"/>
      <c r="H79" s="35" t="n"/>
      <c r="I79" s="35" t="n"/>
      <c r="J79" s="26" t="n"/>
      <c r="K79" s="26" t="n"/>
      <c r="L79" s="41">
        <f>IF($A79="","",IFERROR($D79+$C79*$E79,""))</f>
        <v/>
      </c>
      <c r="M79" s="41">
        <f>IF(OR($A79="",$F79="",$H79=""),"",IFERROR(SUMIFS($L$8:$L$107,$F$8:$F$107,$F79,$H$8:$H$107,$H79,$K$8:$K$107,"&lt;&gt;Erledigt"),""))</f>
        <v/>
      </c>
      <c r="N79" s="41">
        <f>IF(OR($A79="",$F79=""),"",IFERROR(VLOOKUP($F79,Parameter!$A$8:$D$107,3,FALSE),""))</f>
        <v/>
      </c>
      <c r="O79" s="46">
        <f>IF(OR($A79="",$M79="",$N79="",$N79=0),"",IFERROR($M79/$N79,""))</f>
        <v/>
      </c>
      <c r="P79" s="10">
        <f>IF($A79="","",IFERROR(IF(OR($B79="",$C79="",$D79="",$E79="",$F79="",$G79="",$H79="",$I79="",$J79="",$K79=""),"Eingaben fehlen",IF($I79&lt;$H79,"Datumsfolge prüfen",IF($K79="Erledigt","Erledigt",IF($N79="","Kapazität fehlt",IF(VLOOKUP($F79,Parameter!$A$8:$D$107,4,FALSE)&lt;&gt;"Ja","Arbeitsplatz inaktiv",IF($M79&gt;$N79,"Über Kapazität",IF($I79&lt;Zusammenfassung!$B$6,"Fälligkeit vor Planung","Planbar"))))))),"Prüfen"))</f>
        <v/>
      </c>
      <c r="Q79" s="23" t="n"/>
    </row>
    <row r="80">
      <c r="A80" s="23" t="n"/>
      <c r="B80" s="23" t="n"/>
      <c r="C80" s="42" t="n"/>
      <c r="D80" s="43" t="n"/>
      <c r="E80" s="43" t="n"/>
      <c r="F80" s="23" t="n"/>
      <c r="G80" s="23" t="n"/>
      <c r="H80" s="35" t="n"/>
      <c r="I80" s="35" t="n"/>
      <c r="J80" s="26" t="n"/>
      <c r="K80" s="26" t="n"/>
      <c r="L80" s="44">
        <f>IF($A80="","",IFERROR($D80+$C80*$E80,""))</f>
        <v/>
      </c>
      <c r="M80" s="44">
        <f>IF(OR($A80="",$F80="",$H80=""),"",IFERROR(SUMIFS($L$8:$L$107,$F$8:$F$107,$F80,$H$8:$H$107,$H80,$K$8:$K$107,"&lt;&gt;Erledigt"),""))</f>
        <v/>
      </c>
      <c r="N80" s="44">
        <f>IF(OR($A80="",$F80=""),"",IFERROR(VLOOKUP($F80,Parameter!$A$8:$D$107,3,FALSE),""))</f>
        <v/>
      </c>
      <c r="O80" s="45">
        <f>IF(OR($A80="",$M80="",$N80="",$N80=0),"",IFERROR($M80/$N80,""))</f>
        <v/>
      </c>
      <c r="P80" s="8">
        <f>IF($A80="","",IFERROR(IF(OR($B80="",$C80="",$D80="",$E80="",$F80="",$G80="",$H80="",$I80="",$J80="",$K80=""),"Eingaben fehlen",IF($I80&lt;$H80,"Datumsfolge prüfen",IF($K80="Erledigt","Erledigt",IF($N80="","Kapazität fehlt",IF(VLOOKUP($F80,Parameter!$A$8:$D$107,4,FALSE)&lt;&gt;"Ja","Arbeitsplatz inaktiv",IF($M80&gt;$N80,"Über Kapazität",IF($I80&lt;Zusammenfassung!$B$6,"Fälligkeit vor Planung","Planbar"))))))),"Prüfen"))</f>
        <v/>
      </c>
      <c r="Q80" s="23" t="n"/>
    </row>
    <row r="81">
      <c r="A81" s="23" t="n"/>
      <c r="B81" s="23" t="n"/>
      <c r="C81" s="42" t="n"/>
      <c r="D81" s="43" t="n"/>
      <c r="E81" s="43" t="n"/>
      <c r="F81" s="23" t="n"/>
      <c r="G81" s="23" t="n"/>
      <c r="H81" s="35" t="n"/>
      <c r="I81" s="35" t="n"/>
      <c r="J81" s="26" t="n"/>
      <c r="K81" s="26" t="n"/>
      <c r="L81" s="41">
        <f>IF($A81="","",IFERROR($D81+$C81*$E81,""))</f>
        <v/>
      </c>
      <c r="M81" s="41">
        <f>IF(OR($A81="",$F81="",$H81=""),"",IFERROR(SUMIFS($L$8:$L$107,$F$8:$F$107,$F81,$H$8:$H$107,$H81,$K$8:$K$107,"&lt;&gt;Erledigt"),""))</f>
        <v/>
      </c>
      <c r="N81" s="41">
        <f>IF(OR($A81="",$F81=""),"",IFERROR(VLOOKUP($F81,Parameter!$A$8:$D$107,3,FALSE),""))</f>
        <v/>
      </c>
      <c r="O81" s="46">
        <f>IF(OR($A81="",$M81="",$N81="",$N81=0),"",IFERROR($M81/$N81,""))</f>
        <v/>
      </c>
      <c r="P81" s="10">
        <f>IF($A81="","",IFERROR(IF(OR($B81="",$C81="",$D81="",$E81="",$F81="",$G81="",$H81="",$I81="",$J81="",$K81=""),"Eingaben fehlen",IF($I81&lt;$H81,"Datumsfolge prüfen",IF($K81="Erledigt","Erledigt",IF($N81="","Kapazität fehlt",IF(VLOOKUP($F81,Parameter!$A$8:$D$107,4,FALSE)&lt;&gt;"Ja","Arbeitsplatz inaktiv",IF($M81&gt;$N81,"Über Kapazität",IF($I81&lt;Zusammenfassung!$B$6,"Fälligkeit vor Planung","Planbar"))))))),"Prüfen"))</f>
        <v/>
      </c>
      <c r="Q81" s="23" t="n"/>
    </row>
    <row r="82">
      <c r="A82" s="23" t="n"/>
      <c r="B82" s="23" t="n"/>
      <c r="C82" s="42" t="n"/>
      <c r="D82" s="43" t="n"/>
      <c r="E82" s="43" t="n"/>
      <c r="F82" s="23" t="n"/>
      <c r="G82" s="23" t="n"/>
      <c r="H82" s="35" t="n"/>
      <c r="I82" s="35" t="n"/>
      <c r="J82" s="26" t="n"/>
      <c r="K82" s="26" t="n"/>
      <c r="L82" s="44">
        <f>IF($A82="","",IFERROR($D82+$C82*$E82,""))</f>
        <v/>
      </c>
      <c r="M82" s="44">
        <f>IF(OR($A82="",$F82="",$H82=""),"",IFERROR(SUMIFS($L$8:$L$107,$F$8:$F$107,$F82,$H$8:$H$107,$H82,$K$8:$K$107,"&lt;&gt;Erledigt"),""))</f>
        <v/>
      </c>
      <c r="N82" s="44">
        <f>IF(OR($A82="",$F82=""),"",IFERROR(VLOOKUP($F82,Parameter!$A$8:$D$107,3,FALSE),""))</f>
        <v/>
      </c>
      <c r="O82" s="45">
        <f>IF(OR($A82="",$M82="",$N82="",$N82=0),"",IFERROR($M82/$N82,""))</f>
        <v/>
      </c>
      <c r="P82" s="8">
        <f>IF($A82="","",IFERROR(IF(OR($B82="",$C82="",$D82="",$E82="",$F82="",$G82="",$H82="",$I82="",$J82="",$K82=""),"Eingaben fehlen",IF($I82&lt;$H82,"Datumsfolge prüfen",IF($K82="Erledigt","Erledigt",IF($N82="","Kapazität fehlt",IF(VLOOKUP($F82,Parameter!$A$8:$D$107,4,FALSE)&lt;&gt;"Ja","Arbeitsplatz inaktiv",IF($M82&gt;$N82,"Über Kapazität",IF($I82&lt;Zusammenfassung!$B$6,"Fälligkeit vor Planung","Planbar"))))))),"Prüfen"))</f>
        <v/>
      </c>
      <c r="Q82" s="23" t="n"/>
    </row>
    <row r="83">
      <c r="A83" s="23" t="n"/>
      <c r="B83" s="23" t="n"/>
      <c r="C83" s="42" t="n"/>
      <c r="D83" s="43" t="n"/>
      <c r="E83" s="43" t="n"/>
      <c r="F83" s="23" t="n"/>
      <c r="G83" s="23" t="n"/>
      <c r="H83" s="35" t="n"/>
      <c r="I83" s="35" t="n"/>
      <c r="J83" s="26" t="n"/>
      <c r="K83" s="26" t="n"/>
      <c r="L83" s="41">
        <f>IF($A83="","",IFERROR($D83+$C83*$E83,""))</f>
        <v/>
      </c>
      <c r="M83" s="41">
        <f>IF(OR($A83="",$F83="",$H83=""),"",IFERROR(SUMIFS($L$8:$L$107,$F$8:$F$107,$F83,$H$8:$H$107,$H83,$K$8:$K$107,"&lt;&gt;Erledigt"),""))</f>
        <v/>
      </c>
      <c r="N83" s="41">
        <f>IF(OR($A83="",$F83=""),"",IFERROR(VLOOKUP($F83,Parameter!$A$8:$D$107,3,FALSE),""))</f>
        <v/>
      </c>
      <c r="O83" s="46">
        <f>IF(OR($A83="",$M83="",$N83="",$N83=0),"",IFERROR($M83/$N83,""))</f>
        <v/>
      </c>
      <c r="P83" s="10">
        <f>IF($A83="","",IFERROR(IF(OR($B83="",$C83="",$D83="",$E83="",$F83="",$G83="",$H83="",$I83="",$J83="",$K83=""),"Eingaben fehlen",IF($I83&lt;$H83,"Datumsfolge prüfen",IF($K83="Erledigt","Erledigt",IF($N83="","Kapazität fehlt",IF(VLOOKUP($F83,Parameter!$A$8:$D$107,4,FALSE)&lt;&gt;"Ja","Arbeitsplatz inaktiv",IF($M83&gt;$N83,"Über Kapazität",IF($I83&lt;Zusammenfassung!$B$6,"Fälligkeit vor Planung","Planbar"))))))),"Prüfen"))</f>
        <v/>
      </c>
      <c r="Q83" s="23" t="n"/>
    </row>
    <row r="84">
      <c r="A84" s="23" t="n"/>
      <c r="B84" s="23" t="n"/>
      <c r="C84" s="42" t="n"/>
      <c r="D84" s="43" t="n"/>
      <c r="E84" s="43" t="n"/>
      <c r="F84" s="23" t="n"/>
      <c r="G84" s="23" t="n"/>
      <c r="H84" s="35" t="n"/>
      <c r="I84" s="35" t="n"/>
      <c r="J84" s="26" t="n"/>
      <c r="K84" s="26" t="n"/>
      <c r="L84" s="44">
        <f>IF($A84="","",IFERROR($D84+$C84*$E84,""))</f>
        <v/>
      </c>
      <c r="M84" s="44">
        <f>IF(OR($A84="",$F84="",$H84=""),"",IFERROR(SUMIFS($L$8:$L$107,$F$8:$F$107,$F84,$H$8:$H$107,$H84,$K$8:$K$107,"&lt;&gt;Erledigt"),""))</f>
        <v/>
      </c>
      <c r="N84" s="44">
        <f>IF(OR($A84="",$F84=""),"",IFERROR(VLOOKUP($F84,Parameter!$A$8:$D$107,3,FALSE),""))</f>
        <v/>
      </c>
      <c r="O84" s="45">
        <f>IF(OR($A84="",$M84="",$N84="",$N84=0),"",IFERROR($M84/$N84,""))</f>
        <v/>
      </c>
      <c r="P84" s="8">
        <f>IF($A84="","",IFERROR(IF(OR($B84="",$C84="",$D84="",$E84="",$F84="",$G84="",$H84="",$I84="",$J84="",$K84=""),"Eingaben fehlen",IF($I84&lt;$H84,"Datumsfolge prüfen",IF($K84="Erledigt","Erledigt",IF($N84="","Kapazität fehlt",IF(VLOOKUP($F84,Parameter!$A$8:$D$107,4,FALSE)&lt;&gt;"Ja","Arbeitsplatz inaktiv",IF($M84&gt;$N84,"Über Kapazität",IF($I84&lt;Zusammenfassung!$B$6,"Fälligkeit vor Planung","Planbar"))))))),"Prüfen"))</f>
        <v/>
      </c>
      <c r="Q84" s="23" t="n"/>
    </row>
    <row r="85">
      <c r="A85" s="23" t="n"/>
      <c r="B85" s="23" t="n"/>
      <c r="C85" s="42" t="n"/>
      <c r="D85" s="43" t="n"/>
      <c r="E85" s="43" t="n"/>
      <c r="F85" s="23" t="n"/>
      <c r="G85" s="23" t="n"/>
      <c r="H85" s="35" t="n"/>
      <c r="I85" s="35" t="n"/>
      <c r="J85" s="26" t="n"/>
      <c r="K85" s="26" t="n"/>
      <c r="L85" s="41">
        <f>IF($A85="","",IFERROR($D85+$C85*$E85,""))</f>
        <v/>
      </c>
      <c r="M85" s="41">
        <f>IF(OR($A85="",$F85="",$H85=""),"",IFERROR(SUMIFS($L$8:$L$107,$F$8:$F$107,$F85,$H$8:$H$107,$H85,$K$8:$K$107,"&lt;&gt;Erledigt"),""))</f>
        <v/>
      </c>
      <c r="N85" s="41">
        <f>IF(OR($A85="",$F85=""),"",IFERROR(VLOOKUP($F85,Parameter!$A$8:$D$107,3,FALSE),""))</f>
        <v/>
      </c>
      <c r="O85" s="46">
        <f>IF(OR($A85="",$M85="",$N85="",$N85=0),"",IFERROR($M85/$N85,""))</f>
        <v/>
      </c>
      <c r="P85" s="10">
        <f>IF($A85="","",IFERROR(IF(OR($B85="",$C85="",$D85="",$E85="",$F85="",$G85="",$H85="",$I85="",$J85="",$K85=""),"Eingaben fehlen",IF($I85&lt;$H85,"Datumsfolge prüfen",IF($K85="Erledigt","Erledigt",IF($N85="","Kapazität fehlt",IF(VLOOKUP($F85,Parameter!$A$8:$D$107,4,FALSE)&lt;&gt;"Ja","Arbeitsplatz inaktiv",IF($M85&gt;$N85,"Über Kapazität",IF($I85&lt;Zusammenfassung!$B$6,"Fälligkeit vor Planung","Planbar"))))))),"Prüfen"))</f>
        <v/>
      </c>
      <c r="Q85" s="23" t="n"/>
    </row>
    <row r="86">
      <c r="A86" s="23" t="n"/>
      <c r="B86" s="23" t="n"/>
      <c r="C86" s="42" t="n"/>
      <c r="D86" s="43" t="n"/>
      <c r="E86" s="43" t="n"/>
      <c r="F86" s="23" t="n"/>
      <c r="G86" s="23" t="n"/>
      <c r="H86" s="35" t="n"/>
      <c r="I86" s="35" t="n"/>
      <c r="J86" s="26" t="n"/>
      <c r="K86" s="26" t="n"/>
      <c r="L86" s="44">
        <f>IF($A86="","",IFERROR($D86+$C86*$E86,""))</f>
        <v/>
      </c>
      <c r="M86" s="44">
        <f>IF(OR($A86="",$F86="",$H86=""),"",IFERROR(SUMIFS($L$8:$L$107,$F$8:$F$107,$F86,$H$8:$H$107,$H86,$K$8:$K$107,"&lt;&gt;Erledigt"),""))</f>
        <v/>
      </c>
      <c r="N86" s="44">
        <f>IF(OR($A86="",$F86=""),"",IFERROR(VLOOKUP($F86,Parameter!$A$8:$D$107,3,FALSE),""))</f>
        <v/>
      </c>
      <c r="O86" s="45">
        <f>IF(OR($A86="",$M86="",$N86="",$N86=0),"",IFERROR($M86/$N86,""))</f>
        <v/>
      </c>
      <c r="P86" s="8">
        <f>IF($A86="","",IFERROR(IF(OR($B86="",$C86="",$D86="",$E86="",$F86="",$G86="",$H86="",$I86="",$J86="",$K86=""),"Eingaben fehlen",IF($I86&lt;$H86,"Datumsfolge prüfen",IF($K86="Erledigt","Erledigt",IF($N86="","Kapazität fehlt",IF(VLOOKUP($F86,Parameter!$A$8:$D$107,4,FALSE)&lt;&gt;"Ja","Arbeitsplatz inaktiv",IF($M86&gt;$N86,"Über Kapazität",IF($I86&lt;Zusammenfassung!$B$6,"Fälligkeit vor Planung","Planbar"))))))),"Prüfen"))</f>
        <v/>
      </c>
      <c r="Q86" s="23" t="n"/>
    </row>
    <row r="87">
      <c r="A87" s="23" t="n"/>
      <c r="B87" s="23" t="n"/>
      <c r="C87" s="42" t="n"/>
      <c r="D87" s="43" t="n"/>
      <c r="E87" s="43" t="n"/>
      <c r="F87" s="23" t="n"/>
      <c r="G87" s="23" t="n"/>
      <c r="H87" s="35" t="n"/>
      <c r="I87" s="35" t="n"/>
      <c r="J87" s="26" t="n"/>
      <c r="K87" s="26" t="n"/>
      <c r="L87" s="41">
        <f>IF($A87="","",IFERROR($D87+$C87*$E87,""))</f>
        <v/>
      </c>
      <c r="M87" s="41">
        <f>IF(OR($A87="",$F87="",$H87=""),"",IFERROR(SUMIFS($L$8:$L$107,$F$8:$F$107,$F87,$H$8:$H$107,$H87,$K$8:$K$107,"&lt;&gt;Erledigt"),""))</f>
        <v/>
      </c>
      <c r="N87" s="41">
        <f>IF(OR($A87="",$F87=""),"",IFERROR(VLOOKUP($F87,Parameter!$A$8:$D$107,3,FALSE),""))</f>
        <v/>
      </c>
      <c r="O87" s="46">
        <f>IF(OR($A87="",$M87="",$N87="",$N87=0),"",IFERROR($M87/$N87,""))</f>
        <v/>
      </c>
      <c r="P87" s="10">
        <f>IF($A87="","",IFERROR(IF(OR($B87="",$C87="",$D87="",$E87="",$F87="",$G87="",$H87="",$I87="",$J87="",$K87=""),"Eingaben fehlen",IF($I87&lt;$H87,"Datumsfolge prüfen",IF($K87="Erledigt","Erledigt",IF($N87="","Kapazität fehlt",IF(VLOOKUP($F87,Parameter!$A$8:$D$107,4,FALSE)&lt;&gt;"Ja","Arbeitsplatz inaktiv",IF($M87&gt;$N87,"Über Kapazität",IF($I87&lt;Zusammenfassung!$B$6,"Fälligkeit vor Planung","Planbar"))))))),"Prüfen"))</f>
        <v/>
      </c>
      <c r="Q87" s="23" t="n"/>
    </row>
    <row r="88">
      <c r="A88" s="23" t="n"/>
      <c r="B88" s="23" t="n"/>
      <c r="C88" s="42" t="n"/>
      <c r="D88" s="43" t="n"/>
      <c r="E88" s="43" t="n"/>
      <c r="F88" s="23" t="n"/>
      <c r="G88" s="23" t="n"/>
      <c r="H88" s="35" t="n"/>
      <c r="I88" s="35" t="n"/>
      <c r="J88" s="26" t="n"/>
      <c r="K88" s="26" t="n"/>
      <c r="L88" s="44">
        <f>IF($A88="","",IFERROR($D88+$C88*$E88,""))</f>
        <v/>
      </c>
      <c r="M88" s="44">
        <f>IF(OR($A88="",$F88="",$H88=""),"",IFERROR(SUMIFS($L$8:$L$107,$F$8:$F$107,$F88,$H$8:$H$107,$H88,$K$8:$K$107,"&lt;&gt;Erledigt"),""))</f>
        <v/>
      </c>
      <c r="N88" s="44">
        <f>IF(OR($A88="",$F88=""),"",IFERROR(VLOOKUP($F88,Parameter!$A$8:$D$107,3,FALSE),""))</f>
        <v/>
      </c>
      <c r="O88" s="45">
        <f>IF(OR($A88="",$M88="",$N88="",$N88=0),"",IFERROR($M88/$N88,""))</f>
        <v/>
      </c>
      <c r="P88" s="8">
        <f>IF($A88="","",IFERROR(IF(OR($B88="",$C88="",$D88="",$E88="",$F88="",$G88="",$H88="",$I88="",$J88="",$K88=""),"Eingaben fehlen",IF($I88&lt;$H88,"Datumsfolge prüfen",IF($K88="Erledigt","Erledigt",IF($N88="","Kapazität fehlt",IF(VLOOKUP($F88,Parameter!$A$8:$D$107,4,FALSE)&lt;&gt;"Ja","Arbeitsplatz inaktiv",IF($M88&gt;$N88,"Über Kapazität",IF($I88&lt;Zusammenfassung!$B$6,"Fälligkeit vor Planung","Planbar"))))))),"Prüfen"))</f>
        <v/>
      </c>
      <c r="Q88" s="23" t="n"/>
    </row>
    <row r="89">
      <c r="A89" s="23" t="n"/>
      <c r="B89" s="23" t="n"/>
      <c r="C89" s="42" t="n"/>
      <c r="D89" s="43" t="n"/>
      <c r="E89" s="43" t="n"/>
      <c r="F89" s="23" t="n"/>
      <c r="G89" s="23" t="n"/>
      <c r="H89" s="35" t="n"/>
      <c r="I89" s="35" t="n"/>
      <c r="J89" s="26" t="n"/>
      <c r="K89" s="26" t="n"/>
      <c r="L89" s="41">
        <f>IF($A89="","",IFERROR($D89+$C89*$E89,""))</f>
        <v/>
      </c>
      <c r="M89" s="41">
        <f>IF(OR($A89="",$F89="",$H89=""),"",IFERROR(SUMIFS($L$8:$L$107,$F$8:$F$107,$F89,$H$8:$H$107,$H89,$K$8:$K$107,"&lt;&gt;Erledigt"),""))</f>
        <v/>
      </c>
      <c r="N89" s="41">
        <f>IF(OR($A89="",$F89=""),"",IFERROR(VLOOKUP($F89,Parameter!$A$8:$D$107,3,FALSE),""))</f>
        <v/>
      </c>
      <c r="O89" s="46">
        <f>IF(OR($A89="",$M89="",$N89="",$N89=0),"",IFERROR($M89/$N89,""))</f>
        <v/>
      </c>
      <c r="P89" s="10">
        <f>IF($A89="","",IFERROR(IF(OR($B89="",$C89="",$D89="",$E89="",$F89="",$G89="",$H89="",$I89="",$J89="",$K89=""),"Eingaben fehlen",IF($I89&lt;$H89,"Datumsfolge prüfen",IF($K89="Erledigt","Erledigt",IF($N89="","Kapazität fehlt",IF(VLOOKUP($F89,Parameter!$A$8:$D$107,4,FALSE)&lt;&gt;"Ja","Arbeitsplatz inaktiv",IF($M89&gt;$N89,"Über Kapazität",IF($I89&lt;Zusammenfassung!$B$6,"Fälligkeit vor Planung","Planbar"))))))),"Prüfen"))</f>
        <v/>
      </c>
      <c r="Q89" s="23" t="n"/>
    </row>
    <row r="90">
      <c r="A90" s="23" t="n"/>
      <c r="B90" s="23" t="n"/>
      <c r="C90" s="42" t="n"/>
      <c r="D90" s="43" t="n"/>
      <c r="E90" s="43" t="n"/>
      <c r="F90" s="23" t="n"/>
      <c r="G90" s="23" t="n"/>
      <c r="H90" s="35" t="n"/>
      <c r="I90" s="35" t="n"/>
      <c r="J90" s="26" t="n"/>
      <c r="K90" s="26" t="n"/>
      <c r="L90" s="44">
        <f>IF($A90="","",IFERROR($D90+$C90*$E90,""))</f>
        <v/>
      </c>
      <c r="M90" s="44">
        <f>IF(OR($A90="",$F90="",$H90=""),"",IFERROR(SUMIFS($L$8:$L$107,$F$8:$F$107,$F90,$H$8:$H$107,$H90,$K$8:$K$107,"&lt;&gt;Erledigt"),""))</f>
        <v/>
      </c>
      <c r="N90" s="44">
        <f>IF(OR($A90="",$F90=""),"",IFERROR(VLOOKUP($F90,Parameter!$A$8:$D$107,3,FALSE),""))</f>
        <v/>
      </c>
      <c r="O90" s="45">
        <f>IF(OR($A90="",$M90="",$N90="",$N90=0),"",IFERROR($M90/$N90,""))</f>
        <v/>
      </c>
      <c r="P90" s="8">
        <f>IF($A90="","",IFERROR(IF(OR($B90="",$C90="",$D90="",$E90="",$F90="",$G90="",$H90="",$I90="",$J90="",$K90=""),"Eingaben fehlen",IF($I90&lt;$H90,"Datumsfolge prüfen",IF($K90="Erledigt","Erledigt",IF($N90="","Kapazität fehlt",IF(VLOOKUP($F90,Parameter!$A$8:$D$107,4,FALSE)&lt;&gt;"Ja","Arbeitsplatz inaktiv",IF($M90&gt;$N90,"Über Kapazität",IF($I90&lt;Zusammenfassung!$B$6,"Fälligkeit vor Planung","Planbar"))))))),"Prüfen"))</f>
        <v/>
      </c>
      <c r="Q90" s="23" t="n"/>
    </row>
    <row r="91">
      <c r="A91" s="23" t="n"/>
      <c r="B91" s="23" t="n"/>
      <c r="C91" s="42" t="n"/>
      <c r="D91" s="43" t="n"/>
      <c r="E91" s="43" t="n"/>
      <c r="F91" s="23" t="n"/>
      <c r="G91" s="23" t="n"/>
      <c r="H91" s="35" t="n"/>
      <c r="I91" s="35" t="n"/>
      <c r="J91" s="26" t="n"/>
      <c r="K91" s="26" t="n"/>
      <c r="L91" s="41">
        <f>IF($A91="","",IFERROR($D91+$C91*$E91,""))</f>
        <v/>
      </c>
      <c r="M91" s="41">
        <f>IF(OR($A91="",$F91="",$H91=""),"",IFERROR(SUMIFS($L$8:$L$107,$F$8:$F$107,$F91,$H$8:$H$107,$H91,$K$8:$K$107,"&lt;&gt;Erledigt"),""))</f>
        <v/>
      </c>
      <c r="N91" s="41">
        <f>IF(OR($A91="",$F91=""),"",IFERROR(VLOOKUP($F91,Parameter!$A$8:$D$107,3,FALSE),""))</f>
        <v/>
      </c>
      <c r="O91" s="46">
        <f>IF(OR($A91="",$M91="",$N91="",$N91=0),"",IFERROR($M91/$N91,""))</f>
        <v/>
      </c>
      <c r="P91" s="10">
        <f>IF($A91="","",IFERROR(IF(OR($B91="",$C91="",$D91="",$E91="",$F91="",$G91="",$H91="",$I91="",$J91="",$K91=""),"Eingaben fehlen",IF($I91&lt;$H91,"Datumsfolge prüfen",IF($K91="Erledigt","Erledigt",IF($N91="","Kapazität fehlt",IF(VLOOKUP($F91,Parameter!$A$8:$D$107,4,FALSE)&lt;&gt;"Ja","Arbeitsplatz inaktiv",IF($M91&gt;$N91,"Über Kapazität",IF($I91&lt;Zusammenfassung!$B$6,"Fälligkeit vor Planung","Planbar"))))))),"Prüfen"))</f>
        <v/>
      </c>
      <c r="Q91" s="23" t="n"/>
    </row>
    <row r="92">
      <c r="A92" s="23" t="n"/>
      <c r="B92" s="23" t="n"/>
      <c r="C92" s="42" t="n"/>
      <c r="D92" s="43" t="n"/>
      <c r="E92" s="43" t="n"/>
      <c r="F92" s="23" t="n"/>
      <c r="G92" s="23" t="n"/>
      <c r="H92" s="35" t="n"/>
      <c r="I92" s="35" t="n"/>
      <c r="J92" s="26" t="n"/>
      <c r="K92" s="26" t="n"/>
      <c r="L92" s="44">
        <f>IF($A92="","",IFERROR($D92+$C92*$E92,""))</f>
        <v/>
      </c>
      <c r="M92" s="44">
        <f>IF(OR($A92="",$F92="",$H92=""),"",IFERROR(SUMIFS($L$8:$L$107,$F$8:$F$107,$F92,$H$8:$H$107,$H92,$K$8:$K$107,"&lt;&gt;Erledigt"),""))</f>
        <v/>
      </c>
      <c r="N92" s="44">
        <f>IF(OR($A92="",$F92=""),"",IFERROR(VLOOKUP($F92,Parameter!$A$8:$D$107,3,FALSE),""))</f>
        <v/>
      </c>
      <c r="O92" s="45">
        <f>IF(OR($A92="",$M92="",$N92="",$N92=0),"",IFERROR($M92/$N92,""))</f>
        <v/>
      </c>
      <c r="P92" s="8">
        <f>IF($A92="","",IFERROR(IF(OR($B92="",$C92="",$D92="",$E92="",$F92="",$G92="",$H92="",$I92="",$J92="",$K92=""),"Eingaben fehlen",IF($I92&lt;$H92,"Datumsfolge prüfen",IF($K92="Erledigt","Erledigt",IF($N92="","Kapazität fehlt",IF(VLOOKUP($F92,Parameter!$A$8:$D$107,4,FALSE)&lt;&gt;"Ja","Arbeitsplatz inaktiv",IF($M92&gt;$N92,"Über Kapazität",IF($I92&lt;Zusammenfassung!$B$6,"Fälligkeit vor Planung","Planbar"))))))),"Prüfen"))</f>
        <v/>
      </c>
      <c r="Q92" s="23" t="n"/>
    </row>
    <row r="93">
      <c r="A93" s="23" t="n"/>
      <c r="B93" s="23" t="n"/>
      <c r="C93" s="42" t="n"/>
      <c r="D93" s="43" t="n"/>
      <c r="E93" s="43" t="n"/>
      <c r="F93" s="23" t="n"/>
      <c r="G93" s="23" t="n"/>
      <c r="H93" s="35" t="n"/>
      <c r="I93" s="35" t="n"/>
      <c r="J93" s="26" t="n"/>
      <c r="K93" s="26" t="n"/>
      <c r="L93" s="41">
        <f>IF($A93="","",IFERROR($D93+$C93*$E93,""))</f>
        <v/>
      </c>
      <c r="M93" s="41">
        <f>IF(OR($A93="",$F93="",$H93=""),"",IFERROR(SUMIFS($L$8:$L$107,$F$8:$F$107,$F93,$H$8:$H$107,$H93,$K$8:$K$107,"&lt;&gt;Erledigt"),""))</f>
        <v/>
      </c>
      <c r="N93" s="41">
        <f>IF(OR($A93="",$F93=""),"",IFERROR(VLOOKUP($F93,Parameter!$A$8:$D$107,3,FALSE),""))</f>
        <v/>
      </c>
      <c r="O93" s="46">
        <f>IF(OR($A93="",$M93="",$N93="",$N93=0),"",IFERROR($M93/$N93,""))</f>
        <v/>
      </c>
      <c r="P93" s="10">
        <f>IF($A93="","",IFERROR(IF(OR($B93="",$C93="",$D93="",$E93="",$F93="",$G93="",$H93="",$I93="",$J93="",$K93=""),"Eingaben fehlen",IF($I93&lt;$H93,"Datumsfolge prüfen",IF($K93="Erledigt","Erledigt",IF($N93="","Kapazität fehlt",IF(VLOOKUP($F93,Parameter!$A$8:$D$107,4,FALSE)&lt;&gt;"Ja","Arbeitsplatz inaktiv",IF($M93&gt;$N93,"Über Kapazität",IF($I93&lt;Zusammenfassung!$B$6,"Fälligkeit vor Planung","Planbar"))))))),"Prüfen"))</f>
        <v/>
      </c>
      <c r="Q93" s="23" t="n"/>
    </row>
    <row r="94">
      <c r="A94" s="23" t="n"/>
      <c r="B94" s="23" t="n"/>
      <c r="C94" s="42" t="n"/>
      <c r="D94" s="43" t="n"/>
      <c r="E94" s="43" t="n"/>
      <c r="F94" s="23" t="n"/>
      <c r="G94" s="23" t="n"/>
      <c r="H94" s="35" t="n"/>
      <c r="I94" s="35" t="n"/>
      <c r="J94" s="26" t="n"/>
      <c r="K94" s="26" t="n"/>
      <c r="L94" s="44">
        <f>IF($A94="","",IFERROR($D94+$C94*$E94,""))</f>
        <v/>
      </c>
      <c r="M94" s="44">
        <f>IF(OR($A94="",$F94="",$H94=""),"",IFERROR(SUMIFS($L$8:$L$107,$F$8:$F$107,$F94,$H$8:$H$107,$H94,$K$8:$K$107,"&lt;&gt;Erledigt"),""))</f>
        <v/>
      </c>
      <c r="N94" s="44">
        <f>IF(OR($A94="",$F94=""),"",IFERROR(VLOOKUP($F94,Parameter!$A$8:$D$107,3,FALSE),""))</f>
        <v/>
      </c>
      <c r="O94" s="45">
        <f>IF(OR($A94="",$M94="",$N94="",$N94=0),"",IFERROR($M94/$N94,""))</f>
        <v/>
      </c>
      <c r="P94" s="8">
        <f>IF($A94="","",IFERROR(IF(OR($B94="",$C94="",$D94="",$E94="",$F94="",$G94="",$H94="",$I94="",$J94="",$K94=""),"Eingaben fehlen",IF($I94&lt;$H94,"Datumsfolge prüfen",IF($K94="Erledigt","Erledigt",IF($N94="","Kapazität fehlt",IF(VLOOKUP($F94,Parameter!$A$8:$D$107,4,FALSE)&lt;&gt;"Ja","Arbeitsplatz inaktiv",IF($M94&gt;$N94,"Über Kapazität",IF($I94&lt;Zusammenfassung!$B$6,"Fälligkeit vor Planung","Planbar"))))))),"Prüfen"))</f>
        <v/>
      </c>
      <c r="Q94" s="23" t="n"/>
    </row>
    <row r="95">
      <c r="A95" s="23" t="n"/>
      <c r="B95" s="23" t="n"/>
      <c r="C95" s="42" t="n"/>
      <c r="D95" s="43" t="n"/>
      <c r="E95" s="43" t="n"/>
      <c r="F95" s="23" t="n"/>
      <c r="G95" s="23" t="n"/>
      <c r="H95" s="35" t="n"/>
      <c r="I95" s="35" t="n"/>
      <c r="J95" s="26" t="n"/>
      <c r="K95" s="26" t="n"/>
      <c r="L95" s="41">
        <f>IF($A95="","",IFERROR($D95+$C95*$E95,""))</f>
        <v/>
      </c>
      <c r="M95" s="41">
        <f>IF(OR($A95="",$F95="",$H95=""),"",IFERROR(SUMIFS($L$8:$L$107,$F$8:$F$107,$F95,$H$8:$H$107,$H95,$K$8:$K$107,"&lt;&gt;Erledigt"),""))</f>
        <v/>
      </c>
      <c r="N95" s="41">
        <f>IF(OR($A95="",$F95=""),"",IFERROR(VLOOKUP($F95,Parameter!$A$8:$D$107,3,FALSE),""))</f>
        <v/>
      </c>
      <c r="O95" s="46">
        <f>IF(OR($A95="",$M95="",$N95="",$N95=0),"",IFERROR($M95/$N95,""))</f>
        <v/>
      </c>
      <c r="P95" s="10">
        <f>IF($A95="","",IFERROR(IF(OR($B95="",$C95="",$D95="",$E95="",$F95="",$G95="",$H95="",$I95="",$J95="",$K95=""),"Eingaben fehlen",IF($I95&lt;$H95,"Datumsfolge prüfen",IF($K95="Erledigt","Erledigt",IF($N95="","Kapazität fehlt",IF(VLOOKUP($F95,Parameter!$A$8:$D$107,4,FALSE)&lt;&gt;"Ja","Arbeitsplatz inaktiv",IF($M95&gt;$N95,"Über Kapazität",IF($I95&lt;Zusammenfassung!$B$6,"Fälligkeit vor Planung","Planbar"))))))),"Prüfen"))</f>
        <v/>
      </c>
      <c r="Q95" s="23" t="n"/>
    </row>
    <row r="96">
      <c r="A96" s="23" t="n"/>
      <c r="B96" s="23" t="n"/>
      <c r="C96" s="42" t="n"/>
      <c r="D96" s="43" t="n"/>
      <c r="E96" s="43" t="n"/>
      <c r="F96" s="23" t="n"/>
      <c r="G96" s="23" t="n"/>
      <c r="H96" s="35" t="n"/>
      <c r="I96" s="35" t="n"/>
      <c r="J96" s="26" t="n"/>
      <c r="K96" s="26" t="n"/>
      <c r="L96" s="44">
        <f>IF($A96="","",IFERROR($D96+$C96*$E96,""))</f>
        <v/>
      </c>
      <c r="M96" s="44">
        <f>IF(OR($A96="",$F96="",$H96=""),"",IFERROR(SUMIFS($L$8:$L$107,$F$8:$F$107,$F96,$H$8:$H$107,$H96,$K$8:$K$107,"&lt;&gt;Erledigt"),""))</f>
        <v/>
      </c>
      <c r="N96" s="44">
        <f>IF(OR($A96="",$F96=""),"",IFERROR(VLOOKUP($F96,Parameter!$A$8:$D$107,3,FALSE),""))</f>
        <v/>
      </c>
      <c r="O96" s="45">
        <f>IF(OR($A96="",$M96="",$N96="",$N96=0),"",IFERROR($M96/$N96,""))</f>
        <v/>
      </c>
      <c r="P96" s="8">
        <f>IF($A96="","",IFERROR(IF(OR($B96="",$C96="",$D96="",$E96="",$F96="",$G96="",$H96="",$I96="",$J96="",$K96=""),"Eingaben fehlen",IF($I96&lt;$H96,"Datumsfolge prüfen",IF($K96="Erledigt","Erledigt",IF($N96="","Kapazität fehlt",IF(VLOOKUP($F96,Parameter!$A$8:$D$107,4,FALSE)&lt;&gt;"Ja","Arbeitsplatz inaktiv",IF($M96&gt;$N96,"Über Kapazität",IF($I96&lt;Zusammenfassung!$B$6,"Fälligkeit vor Planung","Planbar"))))))),"Prüfen"))</f>
        <v/>
      </c>
      <c r="Q96" s="23" t="n"/>
    </row>
    <row r="97">
      <c r="A97" s="23" t="n"/>
      <c r="B97" s="23" t="n"/>
      <c r="C97" s="42" t="n"/>
      <c r="D97" s="43" t="n"/>
      <c r="E97" s="43" t="n"/>
      <c r="F97" s="23" t="n"/>
      <c r="G97" s="23" t="n"/>
      <c r="H97" s="35" t="n"/>
      <c r="I97" s="35" t="n"/>
      <c r="J97" s="26" t="n"/>
      <c r="K97" s="26" t="n"/>
      <c r="L97" s="41">
        <f>IF($A97="","",IFERROR($D97+$C97*$E97,""))</f>
        <v/>
      </c>
      <c r="M97" s="41">
        <f>IF(OR($A97="",$F97="",$H97=""),"",IFERROR(SUMIFS($L$8:$L$107,$F$8:$F$107,$F97,$H$8:$H$107,$H97,$K$8:$K$107,"&lt;&gt;Erledigt"),""))</f>
        <v/>
      </c>
      <c r="N97" s="41">
        <f>IF(OR($A97="",$F97=""),"",IFERROR(VLOOKUP($F97,Parameter!$A$8:$D$107,3,FALSE),""))</f>
        <v/>
      </c>
      <c r="O97" s="46">
        <f>IF(OR($A97="",$M97="",$N97="",$N97=0),"",IFERROR($M97/$N97,""))</f>
        <v/>
      </c>
      <c r="P97" s="10">
        <f>IF($A97="","",IFERROR(IF(OR($B97="",$C97="",$D97="",$E97="",$F97="",$G97="",$H97="",$I97="",$J97="",$K97=""),"Eingaben fehlen",IF($I97&lt;$H97,"Datumsfolge prüfen",IF($K97="Erledigt","Erledigt",IF($N97="","Kapazität fehlt",IF(VLOOKUP($F97,Parameter!$A$8:$D$107,4,FALSE)&lt;&gt;"Ja","Arbeitsplatz inaktiv",IF($M97&gt;$N97,"Über Kapazität",IF($I97&lt;Zusammenfassung!$B$6,"Fälligkeit vor Planung","Planbar"))))))),"Prüfen"))</f>
        <v/>
      </c>
      <c r="Q97" s="23" t="n"/>
    </row>
    <row r="98">
      <c r="A98" s="23" t="n"/>
      <c r="B98" s="23" t="n"/>
      <c r="C98" s="42" t="n"/>
      <c r="D98" s="43" t="n"/>
      <c r="E98" s="43" t="n"/>
      <c r="F98" s="23" t="n"/>
      <c r="G98" s="23" t="n"/>
      <c r="H98" s="35" t="n"/>
      <c r="I98" s="35" t="n"/>
      <c r="J98" s="26" t="n"/>
      <c r="K98" s="26" t="n"/>
      <c r="L98" s="44">
        <f>IF($A98="","",IFERROR($D98+$C98*$E98,""))</f>
        <v/>
      </c>
      <c r="M98" s="44">
        <f>IF(OR($A98="",$F98="",$H98=""),"",IFERROR(SUMIFS($L$8:$L$107,$F$8:$F$107,$F98,$H$8:$H$107,$H98,$K$8:$K$107,"&lt;&gt;Erledigt"),""))</f>
        <v/>
      </c>
      <c r="N98" s="44">
        <f>IF(OR($A98="",$F98=""),"",IFERROR(VLOOKUP($F98,Parameter!$A$8:$D$107,3,FALSE),""))</f>
        <v/>
      </c>
      <c r="O98" s="45">
        <f>IF(OR($A98="",$M98="",$N98="",$N98=0),"",IFERROR($M98/$N98,""))</f>
        <v/>
      </c>
      <c r="P98" s="8">
        <f>IF($A98="","",IFERROR(IF(OR($B98="",$C98="",$D98="",$E98="",$F98="",$G98="",$H98="",$I98="",$J98="",$K98=""),"Eingaben fehlen",IF($I98&lt;$H98,"Datumsfolge prüfen",IF($K98="Erledigt","Erledigt",IF($N98="","Kapazität fehlt",IF(VLOOKUP($F98,Parameter!$A$8:$D$107,4,FALSE)&lt;&gt;"Ja","Arbeitsplatz inaktiv",IF($M98&gt;$N98,"Über Kapazität",IF($I98&lt;Zusammenfassung!$B$6,"Fälligkeit vor Planung","Planbar"))))))),"Prüfen"))</f>
        <v/>
      </c>
      <c r="Q98" s="23" t="n"/>
    </row>
    <row r="99">
      <c r="A99" s="23" t="n"/>
      <c r="B99" s="23" t="n"/>
      <c r="C99" s="42" t="n"/>
      <c r="D99" s="43" t="n"/>
      <c r="E99" s="43" t="n"/>
      <c r="F99" s="23" t="n"/>
      <c r="G99" s="23" t="n"/>
      <c r="H99" s="35" t="n"/>
      <c r="I99" s="35" t="n"/>
      <c r="J99" s="26" t="n"/>
      <c r="K99" s="26" t="n"/>
      <c r="L99" s="41">
        <f>IF($A99="","",IFERROR($D99+$C99*$E99,""))</f>
        <v/>
      </c>
      <c r="M99" s="41">
        <f>IF(OR($A99="",$F99="",$H99=""),"",IFERROR(SUMIFS($L$8:$L$107,$F$8:$F$107,$F99,$H$8:$H$107,$H99,$K$8:$K$107,"&lt;&gt;Erledigt"),""))</f>
        <v/>
      </c>
      <c r="N99" s="41">
        <f>IF(OR($A99="",$F99=""),"",IFERROR(VLOOKUP($F99,Parameter!$A$8:$D$107,3,FALSE),""))</f>
        <v/>
      </c>
      <c r="O99" s="46">
        <f>IF(OR($A99="",$M99="",$N99="",$N99=0),"",IFERROR($M99/$N99,""))</f>
        <v/>
      </c>
      <c r="P99" s="10">
        <f>IF($A99="","",IFERROR(IF(OR($B99="",$C99="",$D99="",$E99="",$F99="",$G99="",$H99="",$I99="",$J99="",$K99=""),"Eingaben fehlen",IF($I99&lt;$H99,"Datumsfolge prüfen",IF($K99="Erledigt","Erledigt",IF($N99="","Kapazität fehlt",IF(VLOOKUP($F99,Parameter!$A$8:$D$107,4,FALSE)&lt;&gt;"Ja","Arbeitsplatz inaktiv",IF($M99&gt;$N99,"Über Kapazität",IF($I99&lt;Zusammenfassung!$B$6,"Fälligkeit vor Planung","Planbar"))))))),"Prüfen"))</f>
        <v/>
      </c>
      <c r="Q99" s="23" t="n"/>
    </row>
    <row r="100">
      <c r="A100" s="23" t="n"/>
      <c r="B100" s="23" t="n"/>
      <c r="C100" s="42" t="n"/>
      <c r="D100" s="43" t="n"/>
      <c r="E100" s="43" t="n"/>
      <c r="F100" s="23" t="n"/>
      <c r="G100" s="23" t="n"/>
      <c r="H100" s="35" t="n"/>
      <c r="I100" s="35" t="n"/>
      <c r="J100" s="26" t="n"/>
      <c r="K100" s="26" t="n"/>
      <c r="L100" s="44">
        <f>IF($A100="","",IFERROR($D100+$C100*$E100,""))</f>
        <v/>
      </c>
      <c r="M100" s="44">
        <f>IF(OR($A100="",$F100="",$H100=""),"",IFERROR(SUMIFS($L$8:$L$107,$F$8:$F$107,$F100,$H$8:$H$107,$H100,$K$8:$K$107,"&lt;&gt;Erledigt"),""))</f>
        <v/>
      </c>
      <c r="N100" s="44">
        <f>IF(OR($A100="",$F100=""),"",IFERROR(VLOOKUP($F100,Parameter!$A$8:$D$107,3,FALSE),""))</f>
        <v/>
      </c>
      <c r="O100" s="45">
        <f>IF(OR($A100="",$M100="",$N100="",$N100=0),"",IFERROR($M100/$N100,""))</f>
        <v/>
      </c>
      <c r="P100" s="8">
        <f>IF($A100="","",IFERROR(IF(OR($B100="",$C100="",$D100="",$E100="",$F100="",$G100="",$H100="",$I100="",$J100="",$K100=""),"Eingaben fehlen",IF($I100&lt;$H100,"Datumsfolge prüfen",IF($K100="Erledigt","Erledigt",IF($N100="","Kapazität fehlt",IF(VLOOKUP($F100,Parameter!$A$8:$D$107,4,FALSE)&lt;&gt;"Ja","Arbeitsplatz inaktiv",IF($M100&gt;$N100,"Über Kapazität",IF($I100&lt;Zusammenfassung!$B$6,"Fälligkeit vor Planung","Planbar"))))))),"Prüfen"))</f>
        <v/>
      </c>
      <c r="Q100" s="23" t="n"/>
    </row>
    <row r="101">
      <c r="A101" s="23" t="n"/>
      <c r="B101" s="23" t="n"/>
      <c r="C101" s="42" t="n"/>
      <c r="D101" s="43" t="n"/>
      <c r="E101" s="43" t="n"/>
      <c r="F101" s="23" t="n"/>
      <c r="G101" s="23" t="n"/>
      <c r="H101" s="35" t="n"/>
      <c r="I101" s="35" t="n"/>
      <c r="J101" s="26" t="n"/>
      <c r="K101" s="26" t="n"/>
      <c r="L101" s="41">
        <f>IF($A101="","",IFERROR($D101+$C101*$E101,""))</f>
        <v/>
      </c>
      <c r="M101" s="41">
        <f>IF(OR($A101="",$F101="",$H101=""),"",IFERROR(SUMIFS($L$8:$L$107,$F$8:$F$107,$F101,$H$8:$H$107,$H101,$K$8:$K$107,"&lt;&gt;Erledigt"),""))</f>
        <v/>
      </c>
      <c r="N101" s="41">
        <f>IF(OR($A101="",$F101=""),"",IFERROR(VLOOKUP($F101,Parameter!$A$8:$D$107,3,FALSE),""))</f>
        <v/>
      </c>
      <c r="O101" s="46">
        <f>IF(OR($A101="",$M101="",$N101="",$N101=0),"",IFERROR($M101/$N101,""))</f>
        <v/>
      </c>
      <c r="P101" s="10">
        <f>IF($A101="","",IFERROR(IF(OR($B101="",$C101="",$D101="",$E101="",$F101="",$G101="",$H101="",$I101="",$J101="",$K101=""),"Eingaben fehlen",IF($I101&lt;$H101,"Datumsfolge prüfen",IF($K101="Erledigt","Erledigt",IF($N101="","Kapazität fehlt",IF(VLOOKUP($F101,Parameter!$A$8:$D$107,4,FALSE)&lt;&gt;"Ja","Arbeitsplatz inaktiv",IF($M101&gt;$N101,"Über Kapazität",IF($I101&lt;Zusammenfassung!$B$6,"Fälligkeit vor Planung","Planbar"))))))),"Prüfen"))</f>
        <v/>
      </c>
      <c r="Q101" s="23" t="n"/>
    </row>
    <row r="102">
      <c r="A102" s="23" t="n"/>
      <c r="B102" s="23" t="n"/>
      <c r="C102" s="42" t="n"/>
      <c r="D102" s="43" t="n"/>
      <c r="E102" s="43" t="n"/>
      <c r="F102" s="23" t="n"/>
      <c r="G102" s="23" t="n"/>
      <c r="H102" s="35" t="n"/>
      <c r="I102" s="35" t="n"/>
      <c r="J102" s="26" t="n"/>
      <c r="K102" s="26" t="n"/>
      <c r="L102" s="44">
        <f>IF($A102="","",IFERROR($D102+$C102*$E102,""))</f>
        <v/>
      </c>
      <c r="M102" s="44">
        <f>IF(OR($A102="",$F102="",$H102=""),"",IFERROR(SUMIFS($L$8:$L$107,$F$8:$F$107,$F102,$H$8:$H$107,$H102,$K$8:$K$107,"&lt;&gt;Erledigt"),""))</f>
        <v/>
      </c>
      <c r="N102" s="44">
        <f>IF(OR($A102="",$F102=""),"",IFERROR(VLOOKUP($F102,Parameter!$A$8:$D$107,3,FALSE),""))</f>
        <v/>
      </c>
      <c r="O102" s="45">
        <f>IF(OR($A102="",$M102="",$N102="",$N102=0),"",IFERROR($M102/$N102,""))</f>
        <v/>
      </c>
      <c r="P102" s="8">
        <f>IF($A102="","",IFERROR(IF(OR($B102="",$C102="",$D102="",$E102="",$F102="",$G102="",$H102="",$I102="",$J102="",$K102=""),"Eingaben fehlen",IF($I102&lt;$H102,"Datumsfolge prüfen",IF($K102="Erledigt","Erledigt",IF($N102="","Kapazität fehlt",IF(VLOOKUP($F102,Parameter!$A$8:$D$107,4,FALSE)&lt;&gt;"Ja","Arbeitsplatz inaktiv",IF($M102&gt;$N102,"Über Kapazität",IF($I102&lt;Zusammenfassung!$B$6,"Fälligkeit vor Planung","Planbar"))))))),"Prüfen"))</f>
        <v/>
      </c>
      <c r="Q102" s="23" t="n"/>
    </row>
    <row r="103">
      <c r="A103" s="23" t="n"/>
      <c r="B103" s="23" t="n"/>
      <c r="C103" s="42" t="n"/>
      <c r="D103" s="43" t="n"/>
      <c r="E103" s="43" t="n"/>
      <c r="F103" s="23" t="n"/>
      <c r="G103" s="23" t="n"/>
      <c r="H103" s="35" t="n"/>
      <c r="I103" s="35" t="n"/>
      <c r="J103" s="26" t="n"/>
      <c r="K103" s="26" t="n"/>
      <c r="L103" s="41">
        <f>IF($A103="","",IFERROR($D103+$C103*$E103,""))</f>
        <v/>
      </c>
      <c r="M103" s="41">
        <f>IF(OR($A103="",$F103="",$H103=""),"",IFERROR(SUMIFS($L$8:$L$107,$F$8:$F$107,$F103,$H$8:$H$107,$H103,$K$8:$K$107,"&lt;&gt;Erledigt"),""))</f>
        <v/>
      </c>
      <c r="N103" s="41">
        <f>IF(OR($A103="",$F103=""),"",IFERROR(VLOOKUP($F103,Parameter!$A$8:$D$107,3,FALSE),""))</f>
        <v/>
      </c>
      <c r="O103" s="46">
        <f>IF(OR($A103="",$M103="",$N103="",$N103=0),"",IFERROR($M103/$N103,""))</f>
        <v/>
      </c>
      <c r="P103" s="10">
        <f>IF($A103="","",IFERROR(IF(OR($B103="",$C103="",$D103="",$E103="",$F103="",$G103="",$H103="",$I103="",$J103="",$K103=""),"Eingaben fehlen",IF($I103&lt;$H103,"Datumsfolge prüfen",IF($K103="Erledigt","Erledigt",IF($N103="","Kapazität fehlt",IF(VLOOKUP($F103,Parameter!$A$8:$D$107,4,FALSE)&lt;&gt;"Ja","Arbeitsplatz inaktiv",IF($M103&gt;$N103,"Über Kapazität",IF($I103&lt;Zusammenfassung!$B$6,"Fälligkeit vor Planung","Planbar"))))))),"Prüfen"))</f>
        <v/>
      </c>
      <c r="Q103" s="23" t="n"/>
    </row>
    <row r="104">
      <c r="A104" s="23" t="n"/>
      <c r="B104" s="23" t="n"/>
      <c r="C104" s="42" t="n"/>
      <c r="D104" s="43" t="n"/>
      <c r="E104" s="43" t="n"/>
      <c r="F104" s="23" t="n"/>
      <c r="G104" s="23" t="n"/>
      <c r="H104" s="35" t="n"/>
      <c r="I104" s="35" t="n"/>
      <c r="J104" s="26" t="n"/>
      <c r="K104" s="26" t="n"/>
      <c r="L104" s="44">
        <f>IF($A104="","",IFERROR($D104+$C104*$E104,""))</f>
        <v/>
      </c>
      <c r="M104" s="44">
        <f>IF(OR($A104="",$F104="",$H104=""),"",IFERROR(SUMIFS($L$8:$L$107,$F$8:$F$107,$F104,$H$8:$H$107,$H104,$K$8:$K$107,"&lt;&gt;Erledigt"),""))</f>
        <v/>
      </c>
      <c r="N104" s="44">
        <f>IF(OR($A104="",$F104=""),"",IFERROR(VLOOKUP($F104,Parameter!$A$8:$D$107,3,FALSE),""))</f>
        <v/>
      </c>
      <c r="O104" s="45">
        <f>IF(OR($A104="",$M104="",$N104="",$N104=0),"",IFERROR($M104/$N104,""))</f>
        <v/>
      </c>
      <c r="P104" s="8">
        <f>IF($A104="","",IFERROR(IF(OR($B104="",$C104="",$D104="",$E104="",$F104="",$G104="",$H104="",$I104="",$J104="",$K104=""),"Eingaben fehlen",IF($I104&lt;$H104,"Datumsfolge prüfen",IF($K104="Erledigt","Erledigt",IF($N104="","Kapazität fehlt",IF(VLOOKUP($F104,Parameter!$A$8:$D$107,4,FALSE)&lt;&gt;"Ja","Arbeitsplatz inaktiv",IF($M104&gt;$N104,"Über Kapazität",IF($I104&lt;Zusammenfassung!$B$6,"Fälligkeit vor Planung","Planbar"))))))),"Prüfen"))</f>
        <v/>
      </c>
      <c r="Q104" s="23" t="n"/>
    </row>
    <row r="105">
      <c r="A105" s="23" t="n"/>
      <c r="B105" s="23" t="n"/>
      <c r="C105" s="42" t="n"/>
      <c r="D105" s="43" t="n"/>
      <c r="E105" s="43" t="n"/>
      <c r="F105" s="23" t="n"/>
      <c r="G105" s="23" t="n"/>
      <c r="H105" s="35" t="n"/>
      <c r="I105" s="35" t="n"/>
      <c r="J105" s="26" t="n"/>
      <c r="K105" s="26" t="n"/>
      <c r="L105" s="41">
        <f>IF($A105="","",IFERROR($D105+$C105*$E105,""))</f>
        <v/>
      </c>
      <c r="M105" s="41">
        <f>IF(OR($A105="",$F105="",$H105=""),"",IFERROR(SUMIFS($L$8:$L$107,$F$8:$F$107,$F105,$H$8:$H$107,$H105,$K$8:$K$107,"&lt;&gt;Erledigt"),""))</f>
        <v/>
      </c>
      <c r="N105" s="41">
        <f>IF(OR($A105="",$F105=""),"",IFERROR(VLOOKUP($F105,Parameter!$A$8:$D$107,3,FALSE),""))</f>
        <v/>
      </c>
      <c r="O105" s="46">
        <f>IF(OR($A105="",$M105="",$N105="",$N105=0),"",IFERROR($M105/$N105,""))</f>
        <v/>
      </c>
      <c r="P105" s="10">
        <f>IF($A105="","",IFERROR(IF(OR($B105="",$C105="",$D105="",$E105="",$F105="",$G105="",$H105="",$I105="",$J105="",$K105=""),"Eingaben fehlen",IF($I105&lt;$H105,"Datumsfolge prüfen",IF($K105="Erledigt","Erledigt",IF($N105="","Kapazität fehlt",IF(VLOOKUP($F105,Parameter!$A$8:$D$107,4,FALSE)&lt;&gt;"Ja","Arbeitsplatz inaktiv",IF($M105&gt;$N105,"Über Kapazität",IF($I105&lt;Zusammenfassung!$B$6,"Fälligkeit vor Planung","Planbar"))))))),"Prüfen"))</f>
        <v/>
      </c>
      <c r="Q105" s="23" t="n"/>
    </row>
    <row r="106">
      <c r="A106" s="23" t="n"/>
      <c r="B106" s="23" t="n"/>
      <c r="C106" s="42" t="n"/>
      <c r="D106" s="43" t="n"/>
      <c r="E106" s="43" t="n"/>
      <c r="F106" s="23" t="n"/>
      <c r="G106" s="23" t="n"/>
      <c r="H106" s="35" t="n"/>
      <c r="I106" s="35" t="n"/>
      <c r="J106" s="26" t="n"/>
      <c r="K106" s="26" t="n"/>
      <c r="L106" s="44">
        <f>IF($A106="","",IFERROR($D106+$C106*$E106,""))</f>
        <v/>
      </c>
      <c r="M106" s="44">
        <f>IF(OR($A106="",$F106="",$H106=""),"",IFERROR(SUMIFS($L$8:$L$107,$F$8:$F$107,$F106,$H$8:$H$107,$H106,$K$8:$K$107,"&lt;&gt;Erledigt"),""))</f>
        <v/>
      </c>
      <c r="N106" s="44">
        <f>IF(OR($A106="",$F106=""),"",IFERROR(VLOOKUP($F106,Parameter!$A$8:$D$107,3,FALSE),""))</f>
        <v/>
      </c>
      <c r="O106" s="45">
        <f>IF(OR($A106="",$M106="",$N106="",$N106=0),"",IFERROR($M106/$N106,""))</f>
        <v/>
      </c>
      <c r="P106" s="8">
        <f>IF($A106="","",IFERROR(IF(OR($B106="",$C106="",$D106="",$E106="",$F106="",$G106="",$H106="",$I106="",$J106="",$K106=""),"Eingaben fehlen",IF($I106&lt;$H106,"Datumsfolge prüfen",IF($K106="Erledigt","Erledigt",IF($N106="","Kapazität fehlt",IF(VLOOKUP($F106,Parameter!$A$8:$D$107,4,FALSE)&lt;&gt;"Ja","Arbeitsplatz inaktiv",IF($M106&gt;$N106,"Über Kapazität",IF($I106&lt;Zusammenfassung!$B$6,"Fälligkeit vor Planung","Planbar"))))))),"Prüfen"))</f>
        <v/>
      </c>
      <c r="Q106" s="23" t="n"/>
    </row>
    <row r="107">
      <c r="A107" s="23" t="n"/>
      <c r="B107" s="23" t="n"/>
      <c r="C107" s="42" t="n"/>
      <c r="D107" s="43" t="n"/>
      <c r="E107" s="43" t="n"/>
      <c r="F107" s="23" t="n"/>
      <c r="G107" s="23" t="n"/>
      <c r="H107" s="35" t="n"/>
      <c r="I107" s="35" t="n"/>
      <c r="J107" s="26" t="n"/>
      <c r="K107" s="26" t="n"/>
      <c r="L107" s="41">
        <f>IF($A107="","",IFERROR($D107+$C107*$E107,""))</f>
        <v/>
      </c>
      <c r="M107" s="41">
        <f>IF(OR($A107="",$F107="",$H107=""),"",IFERROR(SUMIFS($L$8:$L$107,$F$8:$F$107,$F107,$H$8:$H$107,$H107,$K$8:$K$107,"&lt;&gt;Erledigt"),""))</f>
        <v/>
      </c>
      <c r="N107" s="41">
        <f>IF(OR($A107="",$F107=""),"",IFERROR(VLOOKUP($F107,Parameter!$A$8:$D$107,3,FALSE),""))</f>
        <v/>
      </c>
      <c r="O107" s="46">
        <f>IF(OR($A107="",$M107="",$N107="",$N107=0),"",IFERROR($M107/$N107,""))</f>
        <v/>
      </c>
      <c r="P107" s="10">
        <f>IF($A107="","",IFERROR(IF(OR($B107="",$C107="",$D107="",$E107="",$F107="",$G107="",$H107="",$I107="",$J107="",$K107=""),"Eingaben fehlen",IF($I107&lt;$H107,"Datumsfolge prüfen",IF($K107="Erledigt","Erledigt",IF($N107="","Kapazität fehlt",IF(VLOOKUP($F107,Parameter!$A$8:$D$107,4,FALSE)&lt;&gt;"Ja","Arbeitsplatz inaktiv",IF($M107&gt;$N107,"Über Kapazität",IF($I107&lt;Zusammenfassung!$B$6,"Fälligkeit vor Planung","Planbar"))))))),"Prüfen"))</f>
        <v/>
      </c>
      <c r="Q107" s="23" t="n"/>
    </row>
  </sheetData>
  <autoFilter ref="A7:Q107"/>
  <mergeCells count="1">
    <mergeCell ref="A1:Q1"/>
  </mergeCells>
  <conditionalFormatting sqref="A8:A107">
    <cfRule type="expression" priority="1" dxfId="0">
      <formula>AND($A8&lt;&gt;"",COUNTIF($A$8:$A$107,$A8)&gt;1)</formula>
    </cfRule>
  </conditionalFormatting>
  <conditionalFormatting sqref="H8:I107">
    <cfRule type="expression" priority="2" dxfId="0">
      <formula>AND($A8&lt;&gt;"",$H8&lt;&gt;"",$I8&lt;&gt;"",$I8&lt;$H8)</formula>
    </cfRule>
  </conditionalFormatting>
  <conditionalFormatting sqref="J8:J107">
    <cfRule type="expression" priority="3" dxfId="0">
      <formula>$J8="Eilig"</formula>
    </cfRule>
  </conditionalFormatting>
  <conditionalFormatting sqref="O8:O107">
    <cfRule type="cellIs" priority="4" operator="greaterThan" dxfId="0">
      <formula>1</formula>
    </cfRule>
  </conditionalFormatting>
  <conditionalFormatting sqref="P8:P107">
    <cfRule type="expression" priority="5" dxfId="1">
      <formula>$P8="Planbar"</formula>
    </cfRule>
    <cfRule type="expression" priority="6" dxfId="0">
      <formula>OR($P8="Über Kapazität",$P8="Eingaben fehlen",$P8="Datumsfolge prüfen",$P8="Kapazität fehlt",$P8="Arbeitsplatz inaktiv",$P8="Prüfen")</formula>
    </cfRule>
  </conditionalFormatting>
  <dataValidations count="12">
    <dataValidation sqref="A8:A107" showDropDown="0" showInputMessage="0" showErrorMessage="1" allowBlank="0" errorTitle="Auftragsnummer prüfen" error="Für eine begonnene Zeile sind 3 bis 30 Zeichen vorgesehen." type="textLength" errorStyle="warning" operator="between">
      <formula1>3</formula1>
      <formula2>30</formula2>
    </dataValidation>
    <dataValidation sqref="B8:B107" showDropDown="0" showInputMessage="0" showErrorMessage="1" allowBlank="0" errorTitle="Kurzauftrag prüfen" error="Der Kurzauftrag sollte höchstens 80 Zeichen enthalten." type="textLength" errorStyle="warning" operator="lessThanOrEqual">
      <formula1>80</formula1>
    </dataValidation>
    <dataValidation sqref="C8:C107" showDropDown="0" showInputMessage="0" showErrorMessage="1" allowBlank="0" errorTitle="Menge prüfen" error="Es ist eine positive ganze Stückzahl bis 100.000 vorgesehen." type="whole" errorStyle="warning" operator="between">
      <formula1>1</formula1>
      <formula2>100000</formula2>
    </dataValidation>
    <dataValidation sqref="D8:D107" showDropDown="0" showInputMessage="0" showErrorMessage="1" allowBlank="0" errorTitle="Rüstzeit prüfen" error="Die Rüstzeit sollte zwischen 0 und 24 Stunden liegen." type="decimal" errorStyle="warning" operator="between">
      <formula1>0</formula1>
      <formula2>24</formula2>
    </dataValidation>
    <dataValidation sqref="E8:E107" showDropDown="0" showInputMessage="0" showErrorMessage="1" allowBlank="0" errorTitle="Stückzeit prüfen" error="Die Zeit je Stück sollte zwischen 0 und 24 Stunden liegen." type="decimal" errorStyle="warning" operator="between">
      <formula1>0</formula1>
      <formula2>24</formula2>
    </dataValidation>
    <dataValidation sqref="F8:F107" showDropDown="0" showInputMessage="0" showErrorMessage="1" allowBlank="0" errorTitle="Arbeitsplatz prüfen" error="Bitte einen vorgesehenen Arbeitsplatz auswählen." type="list" errorStyle="warning">
      <formula1>"Montage,Drehplatz,Fräsplatz,Schweißplatz,Prüfplatz,Oberflächenplatz"</formula1>
    </dataValidation>
    <dataValidation sqref="G8:G107" showDropDown="0" showInputMessage="0" showErrorMessage="1" allowBlank="0" errorTitle="Team prüfen" error="Bitte ein fiktives Team aus der Liste auswählen." type="list" errorStyle="warning">
      <formula1>"Team Kupfer,Team Schiefer,Team Sand,Team Moos"</formula1>
    </dataValidation>
    <dataValidation sqref="H8:H107" showDropDown="0" showInputMessage="0" showErrorMessage="1" allowBlank="0" errorTitle="Startdatum prüfen" error="Das Startdatum liegt außerhalb des üblichen Planungskorridors." type="date" errorStyle="warning" operator="between">
      <formula1>=TODAY()-365</formula1>
      <formula2>=TODAY()+730</formula2>
    </dataValidation>
    <dataValidation sqref="I8:I107" showDropDown="0" showInputMessage="0" showErrorMessage="1" allowBlank="0" errorTitle="Fälligkeit prüfen" error="Das Fälligkeitsdatum liegt außerhalb des üblichen Planungskorridors." type="date" errorStyle="warning" operator="between">
      <formula1>=TODAY()-365</formula1>
      <formula2>=TODAY()+730</formula2>
    </dataValidation>
    <dataValidation sqref="J8:J107" showDropDown="0" showInputMessage="0" showErrorMessage="1" allowBlank="0" errorTitle="Priorität prüfen" error="Bitte eine Priorität aus der Liste auswählen." type="list" errorStyle="warning">
      <formula1>"Niedrig,Mittel,Hoch,Eilig"</formula1>
    </dataValidation>
    <dataValidation sqref="K8:K107" showDropDown="0" showInputMessage="0" showErrorMessage="1" allowBlank="0" errorTitle="Status prüfen" error="Bitte einen Status aus der Liste auswählen." type="list" errorStyle="warning">
      <formula1>"Neu,Geplant,Freigegeben,In Arbeit,Erledigt,Pausiert"</formula1>
    </dataValidation>
    <dataValidation sqref="Q8:Q107" showDropDown="0" showInputMessage="0" showErrorMessage="1" allowBlank="0" errorTitle="Bemerkung prüfen" error="Die Bemerkung sollte höchstens 250 Zeichen enthalten." type="textLength" errorStyle="warning" operator="lessThanOrEqual">
      <formula1>250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8" customWidth="1" min="3" max="3"/>
    <col width="12" customWidth="1" min="4" max="4"/>
    <col width="42" customWidth="1" min="5" max="5"/>
    <col width="20" customWidth="1" min="6" max="6"/>
  </cols>
  <sheetData>
    <row r="1" ht="27" customHeight="1">
      <c r="A1" s="1" t="inlineStr">
        <is>
          <t>Werkstattauftragsplanung – Parameter</t>
        </is>
      </c>
    </row>
    <row r="2" ht="31" customHeight="1">
      <c r="A2" s="2" t="inlineStr">
        <is>
          <t>Zweck</t>
        </is>
      </c>
      <c r="B2" s="3" t="inlineStr">
        <is>
          <t>Pflege der veränderbaren Arbeitsplatz- und Kapazitätsannahmen für die kurzfristige Planung.</t>
        </is>
      </c>
    </row>
    <row r="3" ht="31" customHeight="1">
      <c r="A3" s="2" t="inlineStr">
        <is>
          <t>Datenquelle</t>
        </is>
      </c>
      <c r="B3" s="3" t="inlineStr">
        <is>
          <t>Manuelle betriebliche Annahmen der ausdrücklich fiktiven Werkstatt Kupferbogen.</t>
        </is>
      </c>
    </row>
    <row r="4" ht="31" customHeight="1">
      <c r="A4" s="2" t="inlineStr">
        <is>
          <t>Sichtbares Ergebnis</t>
        </is>
      </c>
      <c r="B4" s="3" t="inlineStr">
        <is>
          <t>Bis zu 100 vorbereitete Arbeitsplatzzeilen mit Kapazitätswert und Prüfhinweis; keine Norm oder Freigabe wird festgeschrieben.</t>
        </is>
      </c>
    </row>
    <row r="5" ht="31" customHeight="1">
      <c r="A5" s="22" t="inlineStr">
        <is>
          <t>Hinweis</t>
        </is>
      </c>
      <c r="B5" s="3" t="inlineStr">
        <is>
          <t>Tageskapazitäten sind lokale Planungsannahmen in Stunden je Arbeitstag. Änderungen beeinflussen Auslastung und Planungshinweise nach der Neuberechnung.</t>
        </is>
      </c>
    </row>
    <row r="6"/>
    <row r="7" ht="32" customHeight="1">
      <c r="A7" s="7" t="inlineStr">
        <is>
          <t>Arbeitsplatz</t>
        </is>
      </c>
      <c r="B7" s="7" t="inlineStr">
        <is>
          <t>Bereich</t>
        </is>
      </c>
      <c r="C7" s="7" t="inlineStr">
        <is>
          <t>Tageskapazität</t>
        </is>
      </c>
      <c r="D7" s="7" t="inlineStr">
        <is>
          <t>Aktiv</t>
        </is>
      </c>
      <c r="E7" s="7" t="inlineStr">
        <is>
          <t>Planungshinweis</t>
        </is>
      </c>
      <c r="F7" s="7" t="inlineStr">
        <is>
          <t>Prüfung</t>
        </is>
      </c>
    </row>
    <row r="8">
      <c r="A8" s="23" t="inlineStr">
        <is>
          <t>Montage</t>
        </is>
      </c>
      <c r="B8" s="23" t="inlineStr">
        <is>
          <t>Endmontage</t>
        </is>
      </c>
      <c r="C8" s="47" t="n">
        <v>8</v>
      </c>
      <c r="D8" s="26" t="inlineStr">
        <is>
          <t>Ja</t>
        </is>
      </c>
      <c r="E8" s="23" t="inlineStr">
        <is>
          <t>Kurzaufträge und Baugruppenmontage</t>
        </is>
      </c>
      <c r="F8" s="19">
        <f>IF($A8="","",IFERROR(IF(COUNTIF($A$8:$A$107,$A8)&gt;1,"Doppelt",IF(OR($B8="",$C8="",$D8=""),"Angaben fehlen",IF($C8&lt;=0,"Kapazität prüfen","OK"))),"Prüfen"))</f>
        <v/>
      </c>
    </row>
    <row r="9">
      <c r="A9" s="23" t="inlineStr">
        <is>
          <t>Drehplatz</t>
        </is>
      </c>
      <c r="B9" s="23" t="inlineStr">
        <is>
          <t>Zerspanung</t>
        </is>
      </c>
      <c r="C9" s="47" t="n">
        <v>7.5</v>
      </c>
      <c r="D9" s="26" t="inlineStr">
        <is>
          <t>Ja</t>
        </is>
      </c>
      <c r="E9" s="23" t="inlineStr">
        <is>
          <t>Drehteile und Nacharbeit</t>
        </is>
      </c>
      <c r="F9" s="21">
        <f>IF($A9="","",IFERROR(IF(COUNTIF($A$8:$A$107,$A9)&gt;1,"Doppelt",IF(OR($B9="",$C9="",$D9=""),"Angaben fehlen",IF($C9&lt;=0,"Kapazität prüfen","OK"))),"Prüfen"))</f>
        <v/>
      </c>
    </row>
    <row r="10">
      <c r="A10" s="23" t="inlineStr">
        <is>
          <t>Fräsplatz</t>
        </is>
      </c>
      <c r="B10" s="23" t="inlineStr">
        <is>
          <t>Zerspanung</t>
        </is>
      </c>
      <c r="C10" s="47" t="n">
        <v>7</v>
      </c>
      <c r="D10" s="26" t="inlineStr">
        <is>
          <t>Ja</t>
        </is>
      </c>
      <c r="E10" s="23" t="inlineStr">
        <is>
          <t>Frästeile und Vorrichtungen</t>
        </is>
      </c>
      <c r="F10" s="19">
        <f>IF($A10="","",IFERROR(IF(COUNTIF($A$8:$A$107,$A10)&gt;1,"Doppelt",IF(OR($B10="",$C10="",$D10=""),"Angaben fehlen",IF($C10&lt;=0,"Kapazität prüfen","OK"))),"Prüfen"))</f>
        <v/>
      </c>
    </row>
    <row r="11">
      <c r="A11" s="23" t="inlineStr">
        <is>
          <t>Schweißplatz</t>
        </is>
      </c>
      <c r="B11" s="23" t="inlineStr">
        <is>
          <t>Fügetechnik</t>
        </is>
      </c>
      <c r="C11" s="47" t="n">
        <v>6.5</v>
      </c>
      <c r="D11" s="26" t="inlineStr">
        <is>
          <t>Ja</t>
        </is>
      </c>
      <c r="E11" s="23" t="inlineStr">
        <is>
          <t>Rahmen und Halter</t>
        </is>
      </c>
      <c r="F11" s="21">
        <f>IF($A11="","",IFERROR(IF(COUNTIF($A$8:$A$107,$A11)&gt;1,"Doppelt",IF(OR($B11="",$C11="",$D11=""),"Angaben fehlen",IF($C11&lt;=0,"Kapazität prüfen","OK"))),"Prüfen"))</f>
        <v/>
      </c>
    </row>
    <row r="12">
      <c r="A12" s="23" t="inlineStr">
        <is>
          <t>Prüfplatz</t>
        </is>
      </c>
      <c r="B12" s="23" t="inlineStr">
        <is>
          <t>Qualität</t>
        </is>
      </c>
      <c r="C12" s="47" t="n">
        <v>8</v>
      </c>
      <c r="D12" s="26" t="inlineStr">
        <is>
          <t>Ja</t>
        </is>
      </c>
      <c r="E12" s="23" t="inlineStr">
        <is>
          <t>Maß- und Funktionsprüfung</t>
        </is>
      </c>
      <c r="F12" s="19">
        <f>IF($A12="","",IFERROR(IF(COUNTIF($A$8:$A$107,$A12)&gt;1,"Doppelt",IF(OR($B12="",$C12="",$D12=""),"Angaben fehlen",IF($C12&lt;=0,"Kapazität prüfen","OK"))),"Prüfen"))</f>
        <v/>
      </c>
    </row>
    <row r="13">
      <c r="A13" s="23" t="inlineStr">
        <is>
          <t>Oberflächenplatz</t>
        </is>
      </c>
      <c r="B13" s="23" t="inlineStr">
        <is>
          <t>Finish</t>
        </is>
      </c>
      <c r="C13" s="47" t="n">
        <v>6</v>
      </c>
      <c r="D13" s="26" t="inlineStr">
        <is>
          <t>Ja</t>
        </is>
      </c>
      <c r="E13" s="23" t="inlineStr">
        <is>
          <t>Entgraten und Oberflächenarbeit</t>
        </is>
      </c>
      <c r="F13" s="21">
        <f>IF($A13="","",IFERROR(IF(COUNTIF($A$8:$A$107,$A13)&gt;1,"Doppelt",IF(OR($B13="",$C13="",$D13=""),"Angaben fehlen",IF($C13&lt;=0,"Kapazität prüfen","OK"))),"Prüfen"))</f>
        <v/>
      </c>
    </row>
    <row r="14">
      <c r="A14" s="23" t="n"/>
      <c r="B14" s="23" t="n"/>
      <c r="C14" s="47" t="n"/>
      <c r="D14" s="26" t="n"/>
      <c r="E14" s="23" t="n"/>
      <c r="F14" s="19">
        <f>IF($A14="","",IFERROR(IF(COUNTIF($A$8:$A$107,$A14)&gt;1,"Doppelt",IF(OR($B14="",$C14="",$D14=""),"Angaben fehlen",IF($C14&lt;=0,"Kapazität prüfen","OK"))),"Prüfen"))</f>
        <v/>
      </c>
    </row>
    <row r="15">
      <c r="A15" s="23" t="n"/>
      <c r="B15" s="23" t="n"/>
      <c r="C15" s="47" t="n"/>
      <c r="D15" s="26" t="n"/>
      <c r="E15" s="23" t="n"/>
      <c r="F15" s="21">
        <f>IF($A15="","",IFERROR(IF(COUNTIF($A$8:$A$107,$A15)&gt;1,"Doppelt",IF(OR($B15="",$C15="",$D15=""),"Angaben fehlen",IF($C15&lt;=0,"Kapazität prüfen","OK"))),"Prüfen"))</f>
        <v/>
      </c>
    </row>
    <row r="16">
      <c r="A16" s="23" t="n"/>
      <c r="B16" s="23" t="n"/>
      <c r="C16" s="47" t="n"/>
      <c r="D16" s="26" t="n"/>
      <c r="E16" s="23" t="n"/>
      <c r="F16" s="19">
        <f>IF($A16="","",IFERROR(IF(COUNTIF($A$8:$A$107,$A16)&gt;1,"Doppelt",IF(OR($B16="",$C16="",$D16=""),"Angaben fehlen",IF($C16&lt;=0,"Kapazität prüfen","OK"))),"Prüfen"))</f>
        <v/>
      </c>
    </row>
    <row r="17">
      <c r="A17" s="23" t="n"/>
      <c r="B17" s="23" t="n"/>
      <c r="C17" s="47" t="n"/>
      <c r="D17" s="26" t="n"/>
      <c r="E17" s="23" t="n"/>
      <c r="F17" s="21">
        <f>IF($A17="","",IFERROR(IF(COUNTIF($A$8:$A$107,$A17)&gt;1,"Doppelt",IF(OR($B17="",$C17="",$D17=""),"Angaben fehlen",IF($C17&lt;=0,"Kapazität prüfen","OK"))),"Prüfen"))</f>
        <v/>
      </c>
    </row>
    <row r="18">
      <c r="A18" s="23" t="n"/>
      <c r="B18" s="23" t="n"/>
      <c r="C18" s="47" t="n"/>
      <c r="D18" s="26" t="n"/>
      <c r="E18" s="23" t="n"/>
      <c r="F18" s="19">
        <f>IF($A18="","",IFERROR(IF(COUNTIF($A$8:$A$107,$A18)&gt;1,"Doppelt",IF(OR($B18="",$C18="",$D18=""),"Angaben fehlen",IF($C18&lt;=0,"Kapazität prüfen","OK"))),"Prüfen"))</f>
        <v/>
      </c>
    </row>
    <row r="19">
      <c r="A19" s="23" t="n"/>
      <c r="B19" s="23" t="n"/>
      <c r="C19" s="47" t="n"/>
      <c r="D19" s="26" t="n"/>
      <c r="E19" s="23" t="n"/>
      <c r="F19" s="21">
        <f>IF($A19="","",IFERROR(IF(COUNTIF($A$8:$A$107,$A19)&gt;1,"Doppelt",IF(OR($B19="",$C19="",$D19=""),"Angaben fehlen",IF($C19&lt;=0,"Kapazität prüfen","OK"))),"Prüfen"))</f>
        <v/>
      </c>
    </row>
    <row r="20">
      <c r="A20" s="23" t="n"/>
      <c r="B20" s="23" t="n"/>
      <c r="C20" s="47" t="n"/>
      <c r="D20" s="26" t="n"/>
      <c r="E20" s="23" t="n"/>
      <c r="F20" s="19">
        <f>IF($A20="","",IFERROR(IF(COUNTIF($A$8:$A$107,$A20)&gt;1,"Doppelt",IF(OR($B20="",$C20="",$D20=""),"Angaben fehlen",IF($C20&lt;=0,"Kapazität prüfen","OK"))),"Prüfen"))</f>
        <v/>
      </c>
    </row>
    <row r="21">
      <c r="A21" s="23" t="n"/>
      <c r="B21" s="23" t="n"/>
      <c r="C21" s="47" t="n"/>
      <c r="D21" s="26" t="n"/>
      <c r="E21" s="23" t="n"/>
      <c r="F21" s="21">
        <f>IF($A21="","",IFERROR(IF(COUNTIF($A$8:$A$107,$A21)&gt;1,"Doppelt",IF(OR($B21="",$C21="",$D21=""),"Angaben fehlen",IF($C21&lt;=0,"Kapazität prüfen","OK"))),"Prüfen"))</f>
        <v/>
      </c>
    </row>
    <row r="22">
      <c r="A22" s="23" t="n"/>
      <c r="B22" s="23" t="n"/>
      <c r="C22" s="47" t="n"/>
      <c r="D22" s="26" t="n"/>
      <c r="E22" s="23" t="n"/>
      <c r="F22" s="19">
        <f>IF($A22="","",IFERROR(IF(COUNTIF($A$8:$A$107,$A22)&gt;1,"Doppelt",IF(OR($B22="",$C22="",$D22=""),"Angaben fehlen",IF($C22&lt;=0,"Kapazität prüfen","OK"))),"Prüfen"))</f>
        <v/>
      </c>
    </row>
    <row r="23">
      <c r="A23" s="23" t="n"/>
      <c r="B23" s="23" t="n"/>
      <c r="C23" s="47" t="n"/>
      <c r="D23" s="26" t="n"/>
      <c r="E23" s="23" t="n"/>
      <c r="F23" s="21">
        <f>IF($A23="","",IFERROR(IF(COUNTIF($A$8:$A$107,$A23)&gt;1,"Doppelt",IF(OR($B23="",$C23="",$D23=""),"Angaben fehlen",IF($C23&lt;=0,"Kapazität prüfen","OK"))),"Prüfen"))</f>
        <v/>
      </c>
    </row>
    <row r="24">
      <c r="A24" s="23" t="n"/>
      <c r="B24" s="23" t="n"/>
      <c r="C24" s="47" t="n"/>
      <c r="D24" s="26" t="n"/>
      <c r="E24" s="23" t="n"/>
      <c r="F24" s="19">
        <f>IF($A24="","",IFERROR(IF(COUNTIF($A$8:$A$107,$A24)&gt;1,"Doppelt",IF(OR($B24="",$C24="",$D24=""),"Angaben fehlen",IF($C24&lt;=0,"Kapazität prüfen","OK"))),"Prüfen"))</f>
        <v/>
      </c>
    </row>
    <row r="25">
      <c r="A25" s="23" t="n"/>
      <c r="B25" s="23" t="n"/>
      <c r="C25" s="47" t="n"/>
      <c r="D25" s="26" t="n"/>
      <c r="E25" s="23" t="n"/>
      <c r="F25" s="21">
        <f>IF($A25="","",IFERROR(IF(COUNTIF($A$8:$A$107,$A25)&gt;1,"Doppelt",IF(OR($B25="",$C25="",$D25=""),"Angaben fehlen",IF($C25&lt;=0,"Kapazität prüfen","OK"))),"Prüfen"))</f>
        <v/>
      </c>
    </row>
    <row r="26">
      <c r="A26" s="23" t="n"/>
      <c r="B26" s="23" t="n"/>
      <c r="C26" s="47" t="n"/>
      <c r="D26" s="26" t="n"/>
      <c r="E26" s="23" t="n"/>
      <c r="F26" s="19">
        <f>IF($A26="","",IFERROR(IF(COUNTIF($A$8:$A$107,$A26)&gt;1,"Doppelt",IF(OR($B26="",$C26="",$D26=""),"Angaben fehlen",IF($C26&lt;=0,"Kapazität prüfen","OK"))),"Prüfen"))</f>
        <v/>
      </c>
    </row>
    <row r="27">
      <c r="A27" s="23" t="n"/>
      <c r="B27" s="23" t="n"/>
      <c r="C27" s="47" t="n"/>
      <c r="D27" s="26" t="n"/>
      <c r="E27" s="23" t="n"/>
      <c r="F27" s="21">
        <f>IF($A27="","",IFERROR(IF(COUNTIF($A$8:$A$107,$A27)&gt;1,"Doppelt",IF(OR($B27="",$C27="",$D27=""),"Angaben fehlen",IF($C27&lt;=0,"Kapazität prüfen","OK"))),"Prüfen"))</f>
        <v/>
      </c>
    </row>
    <row r="28">
      <c r="A28" s="23" t="n"/>
      <c r="B28" s="23" t="n"/>
      <c r="C28" s="47" t="n"/>
      <c r="D28" s="26" t="n"/>
      <c r="E28" s="23" t="n"/>
      <c r="F28" s="19">
        <f>IF($A28="","",IFERROR(IF(COUNTIF($A$8:$A$107,$A28)&gt;1,"Doppelt",IF(OR($B28="",$C28="",$D28=""),"Angaben fehlen",IF($C28&lt;=0,"Kapazität prüfen","OK"))),"Prüfen"))</f>
        <v/>
      </c>
    </row>
    <row r="29">
      <c r="A29" s="23" t="n"/>
      <c r="B29" s="23" t="n"/>
      <c r="C29" s="47" t="n"/>
      <c r="D29" s="26" t="n"/>
      <c r="E29" s="23" t="n"/>
      <c r="F29" s="21">
        <f>IF($A29="","",IFERROR(IF(COUNTIF($A$8:$A$107,$A29)&gt;1,"Doppelt",IF(OR($B29="",$C29="",$D29=""),"Angaben fehlen",IF($C29&lt;=0,"Kapazität prüfen","OK"))),"Prüfen"))</f>
        <v/>
      </c>
    </row>
    <row r="30">
      <c r="A30" s="23" t="n"/>
      <c r="B30" s="23" t="n"/>
      <c r="C30" s="47" t="n"/>
      <c r="D30" s="26" t="n"/>
      <c r="E30" s="23" t="n"/>
      <c r="F30" s="19">
        <f>IF($A30="","",IFERROR(IF(COUNTIF($A$8:$A$107,$A30)&gt;1,"Doppelt",IF(OR($B30="",$C30="",$D30=""),"Angaben fehlen",IF($C30&lt;=0,"Kapazität prüfen","OK"))),"Prüfen"))</f>
        <v/>
      </c>
    </row>
    <row r="31">
      <c r="A31" s="23" t="n"/>
      <c r="B31" s="23" t="n"/>
      <c r="C31" s="47" t="n"/>
      <c r="D31" s="26" t="n"/>
      <c r="E31" s="23" t="n"/>
      <c r="F31" s="21">
        <f>IF($A31="","",IFERROR(IF(COUNTIF($A$8:$A$107,$A31)&gt;1,"Doppelt",IF(OR($B31="",$C31="",$D31=""),"Angaben fehlen",IF($C31&lt;=0,"Kapazität prüfen","OK"))),"Prüfen"))</f>
        <v/>
      </c>
    </row>
    <row r="32">
      <c r="A32" s="23" t="n"/>
      <c r="B32" s="23" t="n"/>
      <c r="C32" s="47" t="n"/>
      <c r="D32" s="26" t="n"/>
      <c r="E32" s="23" t="n"/>
      <c r="F32" s="19">
        <f>IF($A32="","",IFERROR(IF(COUNTIF($A$8:$A$107,$A32)&gt;1,"Doppelt",IF(OR($B32="",$C32="",$D32=""),"Angaben fehlen",IF($C32&lt;=0,"Kapazität prüfen","OK"))),"Prüfen"))</f>
        <v/>
      </c>
    </row>
    <row r="33">
      <c r="A33" s="23" t="n"/>
      <c r="B33" s="23" t="n"/>
      <c r="C33" s="47" t="n"/>
      <c r="D33" s="26" t="n"/>
      <c r="E33" s="23" t="n"/>
      <c r="F33" s="21">
        <f>IF($A33="","",IFERROR(IF(COUNTIF($A$8:$A$107,$A33)&gt;1,"Doppelt",IF(OR($B33="",$C33="",$D33=""),"Angaben fehlen",IF($C33&lt;=0,"Kapazität prüfen","OK"))),"Prüfen"))</f>
        <v/>
      </c>
    </row>
    <row r="34">
      <c r="A34" s="23" t="n"/>
      <c r="B34" s="23" t="n"/>
      <c r="C34" s="47" t="n"/>
      <c r="D34" s="26" t="n"/>
      <c r="E34" s="23" t="n"/>
      <c r="F34" s="19">
        <f>IF($A34="","",IFERROR(IF(COUNTIF($A$8:$A$107,$A34)&gt;1,"Doppelt",IF(OR($B34="",$C34="",$D34=""),"Angaben fehlen",IF($C34&lt;=0,"Kapazität prüfen","OK"))),"Prüfen"))</f>
        <v/>
      </c>
    </row>
    <row r="35">
      <c r="A35" s="23" t="n"/>
      <c r="B35" s="23" t="n"/>
      <c r="C35" s="47" t="n"/>
      <c r="D35" s="26" t="n"/>
      <c r="E35" s="23" t="n"/>
      <c r="F35" s="21">
        <f>IF($A35="","",IFERROR(IF(COUNTIF($A$8:$A$107,$A35)&gt;1,"Doppelt",IF(OR($B35="",$C35="",$D35=""),"Angaben fehlen",IF($C35&lt;=0,"Kapazität prüfen","OK"))),"Prüfen"))</f>
        <v/>
      </c>
    </row>
    <row r="36">
      <c r="A36" s="23" t="n"/>
      <c r="B36" s="23" t="n"/>
      <c r="C36" s="47" t="n"/>
      <c r="D36" s="26" t="n"/>
      <c r="E36" s="23" t="n"/>
      <c r="F36" s="19">
        <f>IF($A36="","",IFERROR(IF(COUNTIF($A$8:$A$107,$A36)&gt;1,"Doppelt",IF(OR($B36="",$C36="",$D36=""),"Angaben fehlen",IF($C36&lt;=0,"Kapazität prüfen","OK"))),"Prüfen"))</f>
        <v/>
      </c>
    </row>
    <row r="37">
      <c r="A37" s="23" t="n"/>
      <c r="B37" s="23" t="n"/>
      <c r="C37" s="47" t="n"/>
      <c r="D37" s="26" t="n"/>
      <c r="E37" s="23" t="n"/>
      <c r="F37" s="21">
        <f>IF($A37="","",IFERROR(IF(COUNTIF($A$8:$A$107,$A37)&gt;1,"Doppelt",IF(OR($B37="",$C37="",$D37=""),"Angaben fehlen",IF($C37&lt;=0,"Kapazität prüfen","OK"))),"Prüfen"))</f>
        <v/>
      </c>
    </row>
    <row r="38">
      <c r="A38" s="23" t="n"/>
      <c r="B38" s="23" t="n"/>
      <c r="C38" s="47" t="n"/>
      <c r="D38" s="26" t="n"/>
      <c r="E38" s="23" t="n"/>
      <c r="F38" s="19">
        <f>IF($A38="","",IFERROR(IF(COUNTIF($A$8:$A$107,$A38)&gt;1,"Doppelt",IF(OR($B38="",$C38="",$D38=""),"Angaben fehlen",IF($C38&lt;=0,"Kapazität prüfen","OK"))),"Prüfen"))</f>
        <v/>
      </c>
    </row>
    <row r="39">
      <c r="A39" s="23" t="n"/>
      <c r="B39" s="23" t="n"/>
      <c r="C39" s="47" t="n"/>
      <c r="D39" s="26" t="n"/>
      <c r="E39" s="23" t="n"/>
      <c r="F39" s="21">
        <f>IF($A39="","",IFERROR(IF(COUNTIF($A$8:$A$107,$A39)&gt;1,"Doppelt",IF(OR($B39="",$C39="",$D39=""),"Angaben fehlen",IF($C39&lt;=0,"Kapazität prüfen","OK"))),"Prüfen"))</f>
        <v/>
      </c>
    </row>
    <row r="40">
      <c r="A40" s="23" t="n"/>
      <c r="B40" s="23" t="n"/>
      <c r="C40" s="47" t="n"/>
      <c r="D40" s="26" t="n"/>
      <c r="E40" s="23" t="n"/>
      <c r="F40" s="19">
        <f>IF($A40="","",IFERROR(IF(COUNTIF($A$8:$A$107,$A40)&gt;1,"Doppelt",IF(OR($B40="",$C40="",$D40=""),"Angaben fehlen",IF($C40&lt;=0,"Kapazität prüfen","OK"))),"Prüfen"))</f>
        <v/>
      </c>
    </row>
    <row r="41">
      <c r="A41" s="23" t="n"/>
      <c r="B41" s="23" t="n"/>
      <c r="C41" s="47" t="n"/>
      <c r="D41" s="26" t="n"/>
      <c r="E41" s="23" t="n"/>
      <c r="F41" s="21">
        <f>IF($A41="","",IFERROR(IF(COUNTIF($A$8:$A$107,$A41)&gt;1,"Doppelt",IF(OR($B41="",$C41="",$D41=""),"Angaben fehlen",IF($C41&lt;=0,"Kapazität prüfen","OK"))),"Prüfen"))</f>
        <v/>
      </c>
    </row>
    <row r="42">
      <c r="A42" s="23" t="n"/>
      <c r="B42" s="23" t="n"/>
      <c r="C42" s="47" t="n"/>
      <c r="D42" s="26" t="n"/>
      <c r="E42" s="23" t="n"/>
      <c r="F42" s="19">
        <f>IF($A42="","",IFERROR(IF(COUNTIF($A$8:$A$107,$A42)&gt;1,"Doppelt",IF(OR($B42="",$C42="",$D42=""),"Angaben fehlen",IF($C42&lt;=0,"Kapazität prüfen","OK"))),"Prüfen"))</f>
        <v/>
      </c>
    </row>
    <row r="43">
      <c r="A43" s="23" t="n"/>
      <c r="B43" s="23" t="n"/>
      <c r="C43" s="47" t="n"/>
      <c r="D43" s="26" t="n"/>
      <c r="E43" s="23" t="n"/>
      <c r="F43" s="21">
        <f>IF($A43="","",IFERROR(IF(COUNTIF($A$8:$A$107,$A43)&gt;1,"Doppelt",IF(OR($B43="",$C43="",$D43=""),"Angaben fehlen",IF($C43&lt;=0,"Kapazität prüfen","OK"))),"Prüfen"))</f>
        <v/>
      </c>
    </row>
    <row r="44">
      <c r="A44" s="23" t="n"/>
      <c r="B44" s="23" t="n"/>
      <c r="C44" s="47" t="n"/>
      <c r="D44" s="26" t="n"/>
      <c r="E44" s="23" t="n"/>
      <c r="F44" s="19">
        <f>IF($A44="","",IFERROR(IF(COUNTIF($A$8:$A$107,$A44)&gt;1,"Doppelt",IF(OR($B44="",$C44="",$D44=""),"Angaben fehlen",IF($C44&lt;=0,"Kapazität prüfen","OK"))),"Prüfen"))</f>
        <v/>
      </c>
    </row>
    <row r="45">
      <c r="A45" s="23" t="n"/>
      <c r="B45" s="23" t="n"/>
      <c r="C45" s="47" t="n"/>
      <c r="D45" s="26" t="n"/>
      <c r="E45" s="23" t="n"/>
      <c r="F45" s="21">
        <f>IF($A45="","",IFERROR(IF(COUNTIF($A$8:$A$107,$A45)&gt;1,"Doppelt",IF(OR($B45="",$C45="",$D45=""),"Angaben fehlen",IF($C45&lt;=0,"Kapazität prüfen","OK"))),"Prüfen"))</f>
        <v/>
      </c>
    </row>
    <row r="46">
      <c r="A46" s="23" t="n"/>
      <c r="B46" s="23" t="n"/>
      <c r="C46" s="47" t="n"/>
      <c r="D46" s="26" t="n"/>
      <c r="E46" s="23" t="n"/>
      <c r="F46" s="19">
        <f>IF($A46="","",IFERROR(IF(COUNTIF($A$8:$A$107,$A46)&gt;1,"Doppelt",IF(OR($B46="",$C46="",$D46=""),"Angaben fehlen",IF($C46&lt;=0,"Kapazität prüfen","OK"))),"Prüfen"))</f>
        <v/>
      </c>
    </row>
    <row r="47">
      <c r="A47" s="23" t="n"/>
      <c r="B47" s="23" t="n"/>
      <c r="C47" s="47" t="n"/>
      <c r="D47" s="26" t="n"/>
      <c r="E47" s="23" t="n"/>
      <c r="F47" s="21">
        <f>IF($A47="","",IFERROR(IF(COUNTIF($A$8:$A$107,$A47)&gt;1,"Doppelt",IF(OR($B47="",$C47="",$D47=""),"Angaben fehlen",IF($C47&lt;=0,"Kapazität prüfen","OK"))),"Prüfen"))</f>
        <v/>
      </c>
    </row>
    <row r="48">
      <c r="A48" s="23" t="n"/>
      <c r="B48" s="23" t="n"/>
      <c r="C48" s="47" t="n"/>
      <c r="D48" s="26" t="n"/>
      <c r="E48" s="23" t="n"/>
      <c r="F48" s="19">
        <f>IF($A48="","",IFERROR(IF(COUNTIF($A$8:$A$107,$A48)&gt;1,"Doppelt",IF(OR($B48="",$C48="",$D48=""),"Angaben fehlen",IF($C48&lt;=0,"Kapazität prüfen","OK"))),"Prüfen"))</f>
        <v/>
      </c>
    </row>
    <row r="49">
      <c r="A49" s="23" t="n"/>
      <c r="B49" s="23" t="n"/>
      <c r="C49" s="47" t="n"/>
      <c r="D49" s="26" t="n"/>
      <c r="E49" s="23" t="n"/>
      <c r="F49" s="21">
        <f>IF($A49="","",IFERROR(IF(COUNTIF($A$8:$A$107,$A49)&gt;1,"Doppelt",IF(OR($B49="",$C49="",$D49=""),"Angaben fehlen",IF($C49&lt;=0,"Kapazität prüfen","OK"))),"Prüfen"))</f>
        <v/>
      </c>
    </row>
    <row r="50">
      <c r="A50" s="23" t="n"/>
      <c r="B50" s="23" t="n"/>
      <c r="C50" s="47" t="n"/>
      <c r="D50" s="26" t="n"/>
      <c r="E50" s="23" t="n"/>
      <c r="F50" s="19">
        <f>IF($A50="","",IFERROR(IF(COUNTIF($A$8:$A$107,$A50)&gt;1,"Doppelt",IF(OR($B50="",$C50="",$D50=""),"Angaben fehlen",IF($C50&lt;=0,"Kapazität prüfen","OK"))),"Prüfen"))</f>
        <v/>
      </c>
    </row>
    <row r="51">
      <c r="A51" s="23" t="n"/>
      <c r="B51" s="23" t="n"/>
      <c r="C51" s="47" t="n"/>
      <c r="D51" s="26" t="n"/>
      <c r="E51" s="23" t="n"/>
      <c r="F51" s="21">
        <f>IF($A51="","",IFERROR(IF(COUNTIF($A$8:$A$107,$A51)&gt;1,"Doppelt",IF(OR($B51="",$C51="",$D51=""),"Angaben fehlen",IF($C51&lt;=0,"Kapazität prüfen","OK"))),"Prüfen"))</f>
        <v/>
      </c>
    </row>
    <row r="52">
      <c r="A52" s="23" t="n"/>
      <c r="B52" s="23" t="n"/>
      <c r="C52" s="47" t="n"/>
      <c r="D52" s="26" t="n"/>
      <c r="E52" s="23" t="n"/>
      <c r="F52" s="19">
        <f>IF($A52="","",IFERROR(IF(COUNTIF($A$8:$A$107,$A52)&gt;1,"Doppelt",IF(OR($B52="",$C52="",$D52=""),"Angaben fehlen",IF($C52&lt;=0,"Kapazität prüfen","OK"))),"Prüfen"))</f>
        <v/>
      </c>
    </row>
    <row r="53">
      <c r="A53" s="23" t="n"/>
      <c r="B53" s="23" t="n"/>
      <c r="C53" s="47" t="n"/>
      <c r="D53" s="26" t="n"/>
      <c r="E53" s="23" t="n"/>
      <c r="F53" s="21">
        <f>IF($A53="","",IFERROR(IF(COUNTIF($A$8:$A$107,$A53)&gt;1,"Doppelt",IF(OR($B53="",$C53="",$D53=""),"Angaben fehlen",IF($C53&lt;=0,"Kapazität prüfen","OK"))),"Prüfen"))</f>
        <v/>
      </c>
    </row>
    <row r="54">
      <c r="A54" s="23" t="n"/>
      <c r="B54" s="23" t="n"/>
      <c r="C54" s="47" t="n"/>
      <c r="D54" s="26" t="n"/>
      <c r="E54" s="23" t="n"/>
      <c r="F54" s="19">
        <f>IF($A54="","",IFERROR(IF(COUNTIF($A$8:$A$107,$A54)&gt;1,"Doppelt",IF(OR($B54="",$C54="",$D54=""),"Angaben fehlen",IF($C54&lt;=0,"Kapazität prüfen","OK"))),"Prüfen"))</f>
        <v/>
      </c>
    </row>
    <row r="55">
      <c r="A55" s="23" t="n"/>
      <c r="B55" s="23" t="n"/>
      <c r="C55" s="47" t="n"/>
      <c r="D55" s="26" t="n"/>
      <c r="E55" s="23" t="n"/>
      <c r="F55" s="21">
        <f>IF($A55="","",IFERROR(IF(COUNTIF($A$8:$A$107,$A55)&gt;1,"Doppelt",IF(OR($B55="",$C55="",$D55=""),"Angaben fehlen",IF($C55&lt;=0,"Kapazität prüfen","OK"))),"Prüfen"))</f>
        <v/>
      </c>
    </row>
    <row r="56">
      <c r="A56" s="23" t="n"/>
      <c r="B56" s="23" t="n"/>
      <c r="C56" s="47" t="n"/>
      <c r="D56" s="26" t="n"/>
      <c r="E56" s="23" t="n"/>
      <c r="F56" s="19">
        <f>IF($A56="","",IFERROR(IF(COUNTIF($A$8:$A$107,$A56)&gt;1,"Doppelt",IF(OR($B56="",$C56="",$D56=""),"Angaben fehlen",IF($C56&lt;=0,"Kapazität prüfen","OK"))),"Prüfen"))</f>
        <v/>
      </c>
    </row>
    <row r="57">
      <c r="A57" s="23" t="n"/>
      <c r="B57" s="23" t="n"/>
      <c r="C57" s="47" t="n"/>
      <c r="D57" s="26" t="n"/>
      <c r="E57" s="23" t="n"/>
      <c r="F57" s="21">
        <f>IF($A57="","",IFERROR(IF(COUNTIF($A$8:$A$107,$A57)&gt;1,"Doppelt",IF(OR($B57="",$C57="",$D57=""),"Angaben fehlen",IF($C57&lt;=0,"Kapazität prüfen","OK"))),"Prüfen"))</f>
        <v/>
      </c>
    </row>
    <row r="58">
      <c r="A58" s="23" t="n"/>
      <c r="B58" s="23" t="n"/>
      <c r="C58" s="47" t="n"/>
      <c r="D58" s="26" t="n"/>
      <c r="E58" s="23" t="n"/>
      <c r="F58" s="19">
        <f>IF($A58="","",IFERROR(IF(COUNTIF($A$8:$A$107,$A58)&gt;1,"Doppelt",IF(OR($B58="",$C58="",$D58=""),"Angaben fehlen",IF($C58&lt;=0,"Kapazität prüfen","OK"))),"Prüfen"))</f>
        <v/>
      </c>
    </row>
    <row r="59">
      <c r="A59" s="23" t="n"/>
      <c r="B59" s="23" t="n"/>
      <c r="C59" s="47" t="n"/>
      <c r="D59" s="26" t="n"/>
      <c r="E59" s="23" t="n"/>
      <c r="F59" s="21">
        <f>IF($A59="","",IFERROR(IF(COUNTIF($A$8:$A$107,$A59)&gt;1,"Doppelt",IF(OR($B59="",$C59="",$D59=""),"Angaben fehlen",IF($C59&lt;=0,"Kapazität prüfen","OK"))),"Prüfen"))</f>
        <v/>
      </c>
    </row>
    <row r="60">
      <c r="A60" s="23" t="n"/>
      <c r="B60" s="23" t="n"/>
      <c r="C60" s="47" t="n"/>
      <c r="D60" s="26" t="n"/>
      <c r="E60" s="23" t="n"/>
      <c r="F60" s="19">
        <f>IF($A60="","",IFERROR(IF(COUNTIF($A$8:$A$107,$A60)&gt;1,"Doppelt",IF(OR($B60="",$C60="",$D60=""),"Angaben fehlen",IF($C60&lt;=0,"Kapazität prüfen","OK"))),"Prüfen"))</f>
        <v/>
      </c>
    </row>
    <row r="61">
      <c r="A61" s="23" t="n"/>
      <c r="B61" s="23" t="n"/>
      <c r="C61" s="47" t="n"/>
      <c r="D61" s="26" t="n"/>
      <c r="E61" s="23" t="n"/>
      <c r="F61" s="21">
        <f>IF($A61="","",IFERROR(IF(COUNTIF($A$8:$A$107,$A61)&gt;1,"Doppelt",IF(OR($B61="",$C61="",$D61=""),"Angaben fehlen",IF($C61&lt;=0,"Kapazität prüfen","OK"))),"Prüfen"))</f>
        <v/>
      </c>
    </row>
    <row r="62">
      <c r="A62" s="23" t="n"/>
      <c r="B62" s="23" t="n"/>
      <c r="C62" s="47" t="n"/>
      <c r="D62" s="26" t="n"/>
      <c r="E62" s="23" t="n"/>
      <c r="F62" s="19">
        <f>IF($A62="","",IFERROR(IF(COUNTIF($A$8:$A$107,$A62)&gt;1,"Doppelt",IF(OR($B62="",$C62="",$D62=""),"Angaben fehlen",IF($C62&lt;=0,"Kapazität prüfen","OK"))),"Prüfen"))</f>
        <v/>
      </c>
    </row>
    <row r="63">
      <c r="A63" s="23" t="n"/>
      <c r="B63" s="23" t="n"/>
      <c r="C63" s="47" t="n"/>
      <c r="D63" s="26" t="n"/>
      <c r="E63" s="23" t="n"/>
      <c r="F63" s="21">
        <f>IF($A63="","",IFERROR(IF(COUNTIF($A$8:$A$107,$A63)&gt;1,"Doppelt",IF(OR($B63="",$C63="",$D63=""),"Angaben fehlen",IF($C63&lt;=0,"Kapazität prüfen","OK"))),"Prüfen"))</f>
        <v/>
      </c>
    </row>
    <row r="64">
      <c r="A64" s="23" t="n"/>
      <c r="B64" s="23" t="n"/>
      <c r="C64" s="47" t="n"/>
      <c r="D64" s="26" t="n"/>
      <c r="E64" s="23" t="n"/>
      <c r="F64" s="19">
        <f>IF($A64="","",IFERROR(IF(COUNTIF($A$8:$A$107,$A64)&gt;1,"Doppelt",IF(OR($B64="",$C64="",$D64=""),"Angaben fehlen",IF($C64&lt;=0,"Kapazität prüfen","OK"))),"Prüfen"))</f>
        <v/>
      </c>
    </row>
    <row r="65">
      <c r="A65" s="23" t="n"/>
      <c r="B65" s="23" t="n"/>
      <c r="C65" s="47" t="n"/>
      <c r="D65" s="26" t="n"/>
      <c r="E65" s="23" t="n"/>
      <c r="F65" s="21">
        <f>IF($A65="","",IFERROR(IF(COUNTIF($A$8:$A$107,$A65)&gt;1,"Doppelt",IF(OR($B65="",$C65="",$D65=""),"Angaben fehlen",IF($C65&lt;=0,"Kapazität prüfen","OK"))),"Prüfen"))</f>
        <v/>
      </c>
    </row>
    <row r="66">
      <c r="A66" s="23" t="n"/>
      <c r="B66" s="23" t="n"/>
      <c r="C66" s="47" t="n"/>
      <c r="D66" s="26" t="n"/>
      <c r="E66" s="23" t="n"/>
      <c r="F66" s="19">
        <f>IF($A66="","",IFERROR(IF(COUNTIF($A$8:$A$107,$A66)&gt;1,"Doppelt",IF(OR($B66="",$C66="",$D66=""),"Angaben fehlen",IF($C66&lt;=0,"Kapazität prüfen","OK"))),"Prüfen"))</f>
        <v/>
      </c>
    </row>
    <row r="67">
      <c r="A67" s="23" t="n"/>
      <c r="B67" s="23" t="n"/>
      <c r="C67" s="47" t="n"/>
      <c r="D67" s="26" t="n"/>
      <c r="E67" s="23" t="n"/>
      <c r="F67" s="21">
        <f>IF($A67="","",IFERROR(IF(COUNTIF($A$8:$A$107,$A67)&gt;1,"Doppelt",IF(OR($B67="",$C67="",$D67=""),"Angaben fehlen",IF($C67&lt;=0,"Kapazität prüfen","OK"))),"Prüfen"))</f>
        <v/>
      </c>
    </row>
    <row r="68">
      <c r="A68" s="23" t="n"/>
      <c r="B68" s="23" t="n"/>
      <c r="C68" s="47" t="n"/>
      <c r="D68" s="26" t="n"/>
      <c r="E68" s="23" t="n"/>
      <c r="F68" s="19">
        <f>IF($A68="","",IFERROR(IF(COUNTIF($A$8:$A$107,$A68)&gt;1,"Doppelt",IF(OR($B68="",$C68="",$D68=""),"Angaben fehlen",IF($C68&lt;=0,"Kapazität prüfen","OK"))),"Prüfen"))</f>
        <v/>
      </c>
    </row>
    <row r="69">
      <c r="A69" s="23" t="n"/>
      <c r="B69" s="23" t="n"/>
      <c r="C69" s="47" t="n"/>
      <c r="D69" s="26" t="n"/>
      <c r="E69" s="23" t="n"/>
      <c r="F69" s="21">
        <f>IF($A69="","",IFERROR(IF(COUNTIF($A$8:$A$107,$A69)&gt;1,"Doppelt",IF(OR($B69="",$C69="",$D69=""),"Angaben fehlen",IF($C69&lt;=0,"Kapazität prüfen","OK"))),"Prüfen"))</f>
        <v/>
      </c>
    </row>
    <row r="70">
      <c r="A70" s="23" t="n"/>
      <c r="B70" s="23" t="n"/>
      <c r="C70" s="47" t="n"/>
      <c r="D70" s="26" t="n"/>
      <c r="E70" s="23" t="n"/>
      <c r="F70" s="19">
        <f>IF($A70="","",IFERROR(IF(COUNTIF($A$8:$A$107,$A70)&gt;1,"Doppelt",IF(OR($B70="",$C70="",$D70=""),"Angaben fehlen",IF($C70&lt;=0,"Kapazität prüfen","OK"))),"Prüfen"))</f>
        <v/>
      </c>
    </row>
    <row r="71">
      <c r="A71" s="23" t="n"/>
      <c r="B71" s="23" t="n"/>
      <c r="C71" s="47" t="n"/>
      <c r="D71" s="26" t="n"/>
      <c r="E71" s="23" t="n"/>
      <c r="F71" s="21">
        <f>IF($A71="","",IFERROR(IF(COUNTIF($A$8:$A$107,$A71)&gt;1,"Doppelt",IF(OR($B71="",$C71="",$D71=""),"Angaben fehlen",IF($C71&lt;=0,"Kapazität prüfen","OK"))),"Prüfen"))</f>
        <v/>
      </c>
    </row>
    <row r="72">
      <c r="A72" s="23" t="n"/>
      <c r="B72" s="23" t="n"/>
      <c r="C72" s="47" t="n"/>
      <c r="D72" s="26" t="n"/>
      <c r="E72" s="23" t="n"/>
      <c r="F72" s="19">
        <f>IF($A72="","",IFERROR(IF(COUNTIF($A$8:$A$107,$A72)&gt;1,"Doppelt",IF(OR($B72="",$C72="",$D72=""),"Angaben fehlen",IF($C72&lt;=0,"Kapazität prüfen","OK"))),"Prüfen"))</f>
        <v/>
      </c>
    </row>
    <row r="73">
      <c r="A73" s="23" t="n"/>
      <c r="B73" s="23" t="n"/>
      <c r="C73" s="47" t="n"/>
      <c r="D73" s="26" t="n"/>
      <c r="E73" s="23" t="n"/>
      <c r="F73" s="21">
        <f>IF($A73="","",IFERROR(IF(COUNTIF($A$8:$A$107,$A73)&gt;1,"Doppelt",IF(OR($B73="",$C73="",$D73=""),"Angaben fehlen",IF($C73&lt;=0,"Kapazität prüfen","OK"))),"Prüfen"))</f>
        <v/>
      </c>
    </row>
    <row r="74">
      <c r="A74" s="23" t="n"/>
      <c r="B74" s="23" t="n"/>
      <c r="C74" s="47" t="n"/>
      <c r="D74" s="26" t="n"/>
      <c r="E74" s="23" t="n"/>
      <c r="F74" s="19">
        <f>IF($A74="","",IFERROR(IF(COUNTIF($A$8:$A$107,$A74)&gt;1,"Doppelt",IF(OR($B74="",$C74="",$D74=""),"Angaben fehlen",IF($C74&lt;=0,"Kapazität prüfen","OK"))),"Prüfen"))</f>
        <v/>
      </c>
    </row>
    <row r="75">
      <c r="A75" s="23" t="n"/>
      <c r="B75" s="23" t="n"/>
      <c r="C75" s="47" t="n"/>
      <c r="D75" s="26" t="n"/>
      <c r="E75" s="23" t="n"/>
      <c r="F75" s="21">
        <f>IF($A75="","",IFERROR(IF(COUNTIF($A$8:$A$107,$A75)&gt;1,"Doppelt",IF(OR($B75="",$C75="",$D75=""),"Angaben fehlen",IF($C75&lt;=0,"Kapazität prüfen","OK"))),"Prüfen"))</f>
        <v/>
      </c>
    </row>
    <row r="76">
      <c r="A76" s="23" t="n"/>
      <c r="B76" s="23" t="n"/>
      <c r="C76" s="47" t="n"/>
      <c r="D76" s="26" t="n"/>
      <c r="E76" s="23" t="n"/>
      <c r="F76" s="19">
        <f>IF($A76="","",IFERROR(IF(COUNTIF($A$8:$A$107,$A76)&gt;1,"Doppelt",IF(OR($B76="",$C76="",$D76=""),"Angaben fehlen",IF($C76&lt;=0,"Kapazität prüfen","OK"))),"Prüfen"))</f>
        <v/>
      </c>
    </row>
    <row r="77">
      <c r="A77" s="23" t="n"/>
      <c r="B77" s="23" t="n"/>
      <c r="C77" s="47" t="n"/>
      <c r="D77" s="26" t="n"/>
      <c r="E77" s="23" t="n"/>
      <c r="F77" s="21">
        <f>IF($A77="","",IFERROR(IF(COUNTIF($A$8:$A$107,$A77)&gt;1,"Doppelt",IF(OR($B77="",$C77="",$D77=""),"Angaben fehlen",IF($C77&lt;=0,"Kapazität prüfen","OK"))),"Prüfen"))</f>
        <v/>
      </c>
    </row>
    <row r="78">
      <c r="A78" s="23" t="n"/>
      <c r="B78" s="23" t="n"/>
      <c r="C78" s="47" t="n"/>
      <c r="D78" s="26" t="n"/>
      <c r="E78" s="23" t="n"/>
      <c r="F78" s="19">
        <f>IF($A78="","",IFERROR(IF(COUNTIF($A$8:$A$107,$A78)&gt;1,"Doppelt",IF(OR($B78="",$C78="",$D78=""),"Angaben fehlen",IF($C78&lt;=0,"Kapazität prüfen","OK"))),"Prüfen"))</f>
        <v/>
      </c>
    </row>
    <row r="79">
      <c r="A79" s="23" t="n"/>
      <c r="B79" s="23" t="n"/>
      <c r="C79" s="47" t="n"/>
      <c r="D79" s="26" t="n"/>
      <c r="E79" s="23" t="n"/>
      <c r="F79" s="21">
        <f>IF($A79="","",IFERROR(IF(COUNTIF($A$8:$A$107,$A79)&gt;1,"Doppelt",IF(OR($B79="",$C79="",$D79=""),"Angaben fehlen",IF($C79&lt;=0,"Kapazität prüfen","OK"))),"Prüfen"))</f>
        <v/>
      </c>
    </row>
    <row r="80">
      <c r="A80" s="23" t="n"/>
      <c r="B80" s="23" t="n"/>
      <c r="C80" s="47" t="n"/>
      <c r="D80" s="26" t="n"/>
      <c r="E80" s="23" t="n"/>
      <c r="F80" s="19">
        <f>IF($A80="","",IFERROR(IF(COUNTIF($A$8:$A$107,$A80)&gt;1,"Doppelt",IF(OR($B80="",$C80="",$D80=""),"Angaben fehlen",IF($C80&lt;=0,"Kapazität prüfen","OK"))),"Prüfen"))</f>
        <v/>
      </c>
    </row>
    <row r="81">
      <c r="A81" s="23" t="n"/>
      <c r="B81" s="23" t="n"/>
      <c r="C81" s="47" t="n"/>
      <c r="D81" s="26" t="n"/>
      <c r="E81" s="23" t="n"/>
      <c r="F81" s="21">
        <f>IF($A81="","",IFERROR(IF(COUNTIF($A$8:$A$107,$A81)&gt;1,"Doppelt",IF(OR($B81="",$C81="",$D81=""),"Angaben fehlen",IF($C81&lt;=0,"Kapazität prüfen","OK"))),"Prüfen"))</f>
        <v/>
      </c>
    </row>
    <row r="82">
      <c r="A82" s="23" t="n"/>
      <c r="B82" s="23" t="n"/>
      <c r="C82" s="47" t="n"/>
      <c r="D82" s="26" t="n"/>
      <c r="E82" s="23" t="n"/>
      <c r="F82" s="19">
        <f>IF($A82="","",IFERROR(IF(COUNTIF($A$8:$A$107,$A82)&gt;1,"Doppelt",IF(OR($B82="",$C82="",$D82=""),"Angaben fehlen",IF($C82&lt;=0,"Kapazität prüfen","OK"))),"Prüfen"))</f>
        <v/>
      </c>
    </row>
    <row r="83">
      <c r="A83" s="23" t="n"/>
      <c r="B83" s="23" t="n"/>
      <c r="C83" s="47" t="n"/>
      <c r="D83" s="26" t="n"/>
      <c r="E83" s="23" t="n"/>
      <c r="F83" s="21">
        <f>IF($A83="","",IFERROR(IF(COUNTIF($A$8:$A$107,$A83)&gt;1,"Doppelt",IF(OR($B83="",$C83="",$D83=""),"Angaben fehlen",IF($C83&lt;=0,"Kapazität prüfen","OK"))),"Prüfen"))</f>
        <v/>
      </c>
    </row>
    <row r="84">
      <c r="A84" s="23" t="n"/>
      <c r="B84" s="23" t="n"/>
      <c r="C84" s="47" t="n"/>
      <c r="D84" s="26" t="n"/>
      <c r="E84" s="23" t="n"/>
      <c r="F84" s="19">
        <f>IF($A84="","",IFERROR(IF(COUNTIF($A$8:$A$107,$A84)&gt;1,"Doppelt",IF(OR($B84="",$C84="",$D84=""),"Angaben fehlen",IF($C84&lt;=0,"Kapazität prüfen","OK"))),"Prüfen"))</f>
        <v/>
      </c>
    </row>
    <row r="85">
      <c r="A85" s="23" t="n"/>
      <c r="B85" s="23" t="n"/>
      <c r="C85" s="47" t="n"/>
      <c r="D85" s="26" t="n"/>
      <c r="E85" s="23" t="n"/>
      <c r="F85" s="21">
        <f>IF($A85="","",IFERROR(IF(COUNTIF($A$8:$A$107,$A85)&gt;1,"Doppelt",IF(OR($B85="",$C85="",$D85=""),"Angaben fehlen",IF($C85&lt;=0,"Kapazität prüfen","OK"))),"Prüfen"))</f>
        <v/>
      </c>
    </row>
    <row r="86">
      <c r="A86" s="23" t="n"/>
      <c r="B86" s="23" t="n"/>
      <c r="C86" s="47" t="n"/>
      <c r="D86" s="26" t="n"/>
      <c r="E86" s="23" t="n"/>
      <c r="F86" s="19">
        <f>IF($A86="","",IFERROR(IF(COUNTIF($A$8:$A$107,$A86)&gt;1,"Doppelt",IF(OR($B86="",$C86="",$D86=""),"Angaben fehlen",IF($C86&lt;=0,"Kapazität prüfen","OK"))),"Prüfen"))</f>
        <v/>
      </c>
    </row>
    <row r="87">
      <c r="A87" s="23" t="n"/>
      <c r="B87" s="23" t="n"/>
      <c r="C87" s="47" t="n"/>
      <c r="D87" s="26" t="n"/>
      <c r="E87" s="23" t="n"/>
      <c r="F87" s="21">
        <f>IF($A87="","",IFERROR(IF(COUNTIF($A$8:$A$107,$A87)&gt;1,"Doppelt",IF(OR($B87="",$C87="",$D87=""),"Angaben fehlen",IF($C87&lt;=0,"Kapazität prüfen","OK"))),"Prüfen"))</f>
        <v/>
      </c>
    </row>
    <row r="88">
      <c r="A88" s="23" t="n"/>
      <c r="B88" s="23" t="n"/>
      <c r="C88" s="47" t="n"/>
      <c r="D88" s="26" t="n"/>
      <c r="E88" s="23" t="n"/>
      <c r="F88" s="19">
        <f>IF($A88="","",IFERROR(IF(COUNTIF($A$8:$A$107,$A88)&gt;1,"Doppelt",IF(OR($B88="",$C88="",$D88=""),"Angaben fehlen",IF($C88&lt;=0,"Kapazität prüfen","OK"))),"Prüfen"))</f>
        <v/>
      </c>
    </row>
    <row r="89">
      <c r="A89" s="23" t="n"/>
      <c r="B89" s="23" t="n"/>
      <c r="C89" s="47" t="n"/>
      <c r="D89" s="26" t="n"/>
      <c r="E89" s="23" t="n"/>
      <c r="F89" s="21">
        <f>IF($A89="","",IFERROR(IF(COUNTIF($A$8:$A$107,$A89)&gt;1,"Doppelt",IF(OR($B89="",$C89="",$D89=""),"Angaben fehlen",IF($C89&lt;=0,"Kapazität prüfen","OK"))),"Prüfen"))</f>
        <v/>
      </c>
    </row>
    <row r="90">
      <c r="A90" s="23" t="n"/>
      <c r="B90" s="23" t="n"/>
      <c r="C90" s="47" t="n"/>
      <c r="D90" s="26" t="n"/>
      <c r="E90" s="23" t="n"/>
      <c r="F90" s="19">
        <f>IF($A90="","",IFERROR(IF(COUNTIF($A$8:$A$107,$A90)&gt;1,"Doppelt",IF(OR($B90="",$C90="",$D90=""),"Angaben fehlen",IF($C90&lt;=0,"Kapazität prüfen","OK"))),"Prüfen"))</f>
        <v/>
      </c>
    </row>
    <row r="91">
      <c r="A91" s="23" t="n"/>
      <c r="B91" s="23" t="n"/>
      <c r="C91" s="47" t="n"/>
      <c r="D91" s="26" t="n"/>
      <c r="E91" s="23" t="n"/>
      <c r="F91" s="21">
        <f>IF($A91="","",IFERROR(IF(COUNTIF($A$8:$A$107,$A91)&gt;1,"Doppelt",IF(OR($B91="",$C91="",$D91=""),"Angaben fehlen",IF($C91&lt;=0,"Kapazität prüfen","OK"))),"Prüfen"))</f>
        <v/>
      </c>
    </row>
    <row r="92">
      <c r="A92" s="23" t="n"/>
      <c r="B92" s="23" t="n"/>
      <c r="C92" s="47" t="n"/>
      <c r="D92" s="26" t="n"/>
      <c r="E92" s="23" t="n"/>
      <c r="F92" s="19">
        <f>IF($A92="","",IFERROR(IF(COUNTIF($A$8:$A$107,$A92)&gt;1,"Doppelt",IF(OR($B92="",$C92="",$D92=""),"Angaben fehlen",IF($C92&lt;=0,"Kapazität prüfen","OK"))),"Prüfen"))</f>
        <v/>
      </c>
    </row>
    <row r="93">
      <c r="A93" s="23" t="n"/>
      <c r="B93" s="23" t="n"/>
      <c r="C93" s="47" t="n"/>
      <c r="D93" s="26" t="n"/>
      <c r="E93" s="23" t="n"/>
      <c r="F93" s="21">
        <f>IF($A93="","",IFERROR(IF(COUNTIF($A$8:$A$107,$A93)&gt;1,"Doppelt",IF(OR($B93="",$C93="",$D93=""),"Angaben fehlen",IF($C93&lt;=0,"Kapazität prüfen","OK"))),"Prüfen"))</f>
        <v/>
      </c>
    </row>
    <row r="94">
      <c r="A94" s="23" t="n"/>
      <c r="B94" s="23" t="n"/>
      <c r="C94" s="47" t="n"/>
      <c r="D94" s="26" t="n"/>
      <c r="E94" s="23" t="n"/>
      <c r="F94" s="19">
        <f>IF($A94="","",IFERROR(IF(COUNTIF($A$8:$A$107,$A94)&gt;1,"Doppelt",IF(OR($B94="",$C94="",$D94=""),"Angaben fehlen",IF($C94&lt;=0,"Kapazität prüfen","OK"))),"Prüfen"))</f>
        <v/>
      </c>
    </row>
    <row r="95">
      <c r="A95" s="23" t="n"/>
      <c r="B95" s="23" t="n"/>
      <c r="C95" s="47" t="n"/>
      <c r="D95" s="26" t="n"/>
      <c r="E95" s="23" t="n"/>
      <c r="F95" s="21">
        <f>IF($A95="","",IFERROR(IF(COUNTIF($A$8:$A$107,$A95)&gt;1,"Doppelt",IF(OR($B95="",$C95="",$D95=""),"Angaben fehlen",IF($C95&lt;=0,"Kapazität prüfen","OK"))),"Prüfen"))</f>
        <v/>
      </c>
    </row>
    <row r="96">
      <c r="A96" s="23" t="n"/>
      <c r="B96" s="23" t="n"/>
      <c r="C96" s="47" t="n"/>
      <c r="D96" s="26" t="n"/>
      <c r="E96" s="23" t="n"/>
      <c r="F96" s="19">
        <f>IF($A96="","",IFERROR(IF(COUNTIF($A$8:$A$107,$A96)&gt;1,"Doppelt",IF(OR($B96="",$C96="",$D96=""),"Angaben fehlen",IF($C96&lt;=0,"Kapazität prüfen","OK"))),"Prüfen"))</f>
        <v/>
      </c>
    </row>
    <row r="97">
      <c r="A97" s="23" t="n"/>
      <c r="B97" s="23" t="n"/>
      <c r="C97" s="47" t="n"/>
      <c r="D97" s="26" t="n"/>
      <c r="E97" s="23" t="n"/>
      <c r="F97" s="21">
        <f>IF($A97="","",IFERROR(IF(COUNTIF($A$8:$A$107,$A97)&gt;1,"Doppelt",IF(OR($B97="",$C97="",$D97=""),"Angaben fehlen",IF($C97&lt;=0,"Kapazität prüfen","OK"))),"Prüfen"))</f>
        <v/>
      </c>
    </row>
    <row r="98">
      <c r="A98" s="23" t="n"/>
      <c r="B98" s="23" t="n"/>
      <c r="C98" s="47" t="n"/>
      <c r="D98" s="26" t="n"/>
      <c r="E98" s="23" t="n"/>
      <c r="F98" s="19">
        <f>IF($A98="","",IFERROR(IF(COUNTIF($A$8:$A$107,$A98)&gt;1,"Doppelt",IF(OR($B98="",$C98="",$D98=""),"Angaben fehlen",IF($C98&lt;=0,"Kapazität prüfen","OK"))),"Prüfen"))</f>
        <v/>
      </c>
    </row>
    <row r="99">
      <c r="A99" s="23" t="n"/>
      <c r="B99" s="23" t="n"/>
      <c r="C99" s="47" t="n"/>
      <c r="D99" s="26" t="n"/>
      <c r="E99" s="23" t="n"/>
      <c r="F99" s="21">
        <f>IF($A99="","",IFERROR(IF(COUNTIF($A$8:$A$107,$A99)&gt;1,"Doppelt",IF(OR($B99="",$C99="",$D99=""),"Angaben fehlen",IF($C99&lt;=0,"Kapazität prüfen","OK"))),"Prüfen"))</f>
        <v/>
      </c>
    </row>
    <row r="100">
      <c r="A100" s="23" t="n"/>
      <c r="B100" s="23" t="n"/>
      <c r="C100" s="47" t="n"/>
      <c r="D100" s="26" t="n"/>
      <c r="E100" s="23" t="n"/>
      <c r="F100" s="19">
        <f>IF($A100="","",IFERROR(IF(COUNTIF($A$8:$A$107,$A100)&gt;1,"Doppelt",IF(OR($B100="",$C100="",$D100=""),"Angaben fehlen",IF($C100&lt;=0,"Kapazität prüfen","OK"))),"Prüfen"))</f>
        <v/>
      </c>
    </row>
    <row r="101">
      <c r="A101" s="23" t="n"/>
      <c r="B101" s="23" t="n"/>
      <c r="C101" s="47" t="n"/>
      <c r="D101" s="26" t="n"/>
      <c r="E101" s="23" t="n"/>
      <c r="F101" s="21">
        <f>IF($A101="","",IFERROR(IF(COUNTIF($A$8:$A$107,$A101)&gt;1,"Doppelt",IF(OR($B101="",$C101="",$D101=""),"Angaben fehlen",IF($C101&lt;=0,"Kapazität prüfen","OK"))),"Prüfen"))</f>
        <v/>
      </c>
    </row>
    <row r="102">
      <c r="A102" s="23" t="n"/>
      <c r="B102" s="23" t="n"/>
      <c r="C102" s="47" t="n"/>
      <c r="D102" s="26" t="n"/>
      <c r="E102" s="23" t="n"/>
      <c r="F102" s="19">
        <f>IF($A102="","",IFERROR(IF(COUNTIF($A$8:$A$107,$A102)&gt;1,"Doppelt",IF(OR($B102="",$C102="",$D102=""),"Angaben fehlen",IF($C102&lt;=0,"Kapazität prüfen","OK"))),"Prüfen"))</f>
        <v/>
      </c>
    </row>
    <row r="103">
      <c r="A103" s="23" t="n"/>
      <c r="B103" s="23" t="n"/>
      <c r="C103" s="47" t="n"/>
      <c r="D103" s="26" t="n"/>
      <c r="E103" s="23" t="n"/>
      <c r="F103" s="21">
        <f>IF($A103="","",IFERROR(IF(COUNTIF($A$8:$A$107,$A103)&gt;1,"Doppelt",IF(OR($B103="",$C103="",$D103=""),"Angaben fehlen",IF($C103&lt;=0,"Kapazität prüfen","OK"))),"Prüfen"))</f>
        <v/>
      </c>
    </row>
    <row r="104">
      <c r="A104" s="23" t="n"/>
      <c r="B104" s="23" t="n"/>
      <c r="C104" s="47" t="n"/>
      <c r="D104" s="26" t="n"/>
      <c r="E104" s="23" t="n"/>
      <c r="F104" s="19">
        <f>IF($A104="","",IFERROR(IF(COUNTIF($A$8:$A$107,$A104)&gt;1,"Doppelt",IF(OR($B104="",$C104="",$D104=""),"Angaben fehlen",IF($C104&lt;=0,"Kapazität prüfen","OK"))),"Prüfen"))</f>
        <v/>
      </c>
    </row>
    <row r="105">
      <c r="A105" s="23" t="n"/>
      <c r="B105" s="23" t="n"/>
      <c r="C105" s="47" t="n"/>
      <c r="D105" s="26" t="n"/>
      <c r="E105" s="23" t="n"/>
      <c r="F105" s="21">
        <f>IF($A105="","",IFERROR(IF(COUNTIF($A$8:$A$107,$A105)&gt;1,"Doppelt",IF(OR($B105="",$C105="",$D105=""),"Angaben fehlen",IF($C105&lt;=0,"Kapazität prüfen","OK"))),"Prüfen"))</f>
        <v/>
      </c>
    </row>
    <row r="106">
      <c r="A106" s="23" t="n"/>
      <c r="B106" s="23" t="n"/>
      <c r="C106" s="47" t="n"/>
      <c r="D106" s="26" t="n"/>
      <c r="E106" s="23" t="n"/>
      <c r="F106" s="19">
        <f>IF($A106="","",IFERROR(IF(COUNTIF($A$8:$A$107,$A106)&gt;1,"Doppelt",IF(OR($B106="",$C106="",$D106=""),"Angaben fehlen",IF($C106&lt;=0,"Kapazität prüfen","OK"))),"Prüfen"))</f>
        <v/>
      </c>
    </row>
    <row r="107">
      <c r="A107" s="23" t="n"/>
      <c r="B107" s="23" t="n"/>
      <c r="C107" s="47" t="n"/>
      <c r="D107" s="26" t="n"/>
      <c r="E107" s="23" t="n"/>
      <c r="F107" s="21">
        <f>IF($A107="","",IFERROR(IF(COUNTIF($A$8:$A$107,$A107)&gt;1,"Doppelt",IF(OR($B107="",$C107="",$D107=""),"Angaben fehlen",IF($C107&lt;=0,"Kapazität prüfen","OK"))),"Prüfen"))</f>
        <v/>
      </c>
    </row>
  </sheetData>
  <autoFilter ref="A7:F107"/>
  <mergeCells count="1">
    <mergeCell ref="A1:F1"/>
  </mergeCells>
  <conditionalFormatting sqref="A8:A107">
    <cfRule type="expression" priority="1" dxfId="0">
      <formula>AND($A8&lt;&gt;"",COUNTIF($A$8:$A$107,$A8)&gt;1)</formula>
    </cfRule>
  </conditionalFormatting>
  <conditionalFormatting sqref="F8:F107">
    <cfRule type="expression" priority="2" dxfId="1">
      <formula>$F8="OK"</formula>
    </cfRule>
    <cfRule type="expression" priority="3" dxfId="0">
      <formula>OR($F8="Doppelt",$F8="Angaben fehlen",$F8="Kapazität prüfen",$F8="Prüfen")</formula>
    </cfRule>
  </conditionalFormatting>
  <dataValidations count="5">
    <dataValidation sqref="A8:A107" showDropDown="0" showInputMessage="0" showErrorMessage="1" allowBlank="0" errorTitle="Arbeitsplatz prüfen" error="Für einen Arbeitsplatz sind 2 bis 40 Zeichen vorgesehen." type="textLength" errorStyle="warning" operator="between">
      <formula1>2</formula1>
      <formula2>40</formula2>
    </dataValidation>
    <dataValidation sqref="B8:B107" showDropDown="0" showInputMessage="0" showErrorMessage="1" allowBlank="0" errorTitle="Bereich prüfen" error="Der Bereich sollte höchstens 40 Zeichen enthalten." type="textLength" errorStyle="warning" operator="lessThanOrEqual">
      <formula1>40</formula1>
    </dataValidation>
    <dataValidation sqref="C8:C107" showDropDown="0" showInputMessage="0" showErrorMessage="1" allowBlank="0" errorTitle="Kapazität prüfen" error="Die Tageskapazität sollte größer als 0 und höchstens 24 Stunden sein." type="decimal" errorStyle="warning" operator="between">
      <formula1>0.01</formula1>
      <formula2>24</formula2>
    </dataValidation>
    <dataValidation sqref="D8:D107" showDropDown="0" showInputMessage="0" showErrorMessage="1" allowBlank="0" errorTitle="Aktivstatus prüfen" error="Bitte „Ja“ oder „Nein“ auswählen." type="list" errorStyle="warning">
      <formula1>"Ja,Nein"</formula1>
    </dataValidation>
    <dataValidation sqref="E8:E107" showDropDown="0" showInputMessage="0" showErrorMessage="1" allowBlank="0" errorTitle="Hinweis prüfen" error="Der Planungshinweis sollte höchstens 120 Zeichen enthalten." type="textLength" errorStyle="warning" operator="lessThanOrEqual">
      <formula1>120</formula1>
    </dataValidation>
  </dataValidations>
  <pageMargins left="0.3" right="0.3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8" customWidth="1" min="3" max="3"/>
    <col width="24" customWidth="1" min="4" max="4"/>
    <col width="36" customWidth="1" min="5" max="5"/>
    <col width="45" customWidth="1" min="6" max="6"/>
  </cols>
  <sheetData>
    <row r="1" ht="27" customHeight="1">
      <c r="A1" s="1" t="inlineStr">
        <is>
          <t>Werkstattauftragsplanung – Anweisungen und Kontrollen</t>
        </is>
      </c>
    </row>
    <row r="2" ht="31" customHeight="1">
      <c r="A2" s="2" t="inlineStr">
        <is>
          <t>Zweck</t>
        </is>
      </c>
      <c r="B2" s="3" t="inlineStr">
        <is>
          <t>Erläutert Nutzung, Datentypen, Pflichtfelder, Leerfallverhalten, Formeln und manuelle Kontrollen.</t>
        </is>
      </c>
    </row>
    <row r="3" ht="31" customHeight="1">
      <c r="A3" s="2" t="inlineStr">
        <is>
          <t>Datenquelle</t>
        </is>
      </c>
      <c r="B3" s="3" t="inlineStr">
        <is>
          <t>Aufbau und Formeln dieser Arbeitsmappe sowie der unveränderte fiktive Beispieldatensatz.</t>
        </is>
      </c>
    </row>
    <row r="4" ht="31" customHeight="1">
      <c r="A4" s="2" t="inlineStr">
        <is>
          <t>Sichtbares Ergebnis</t>
        </is>
      </c>
      <c r="B4" s="3" t="inlineStr">
        <is>
          <t>Nachvollziehbare Prüfschritte für eine schlüssige Planung ohne behauptete Automatisierung, Konformität oder rechtliche Wirkung.</t>
        </is>
      </c>
    </row>
    <row r="5"/>
    <row r="6" ht="22" customHeight="1">
      <c r="A6" s="31" t="inlineStr">
        <is>
          <t>Felder und Eingabeverhalten</t>
        </is>
      </c>
      <c r="B6" s="31" t="n"/>
      <c r="C6" s="31" t="n"/>
      <c r="D6" s="31" t="n"/>
      <c r="E6" s="31" t="n"/>
      <c r="F6" s="31" t="n"/>
    </row>
    <row r="7" ht="32" customHeight="1">
      <c r="A7" s="7" t="inlineStr">
        <is>
          <t>Blatt / Thema</t>
        </is>
      </c>
      <c r="B7" s="7" t="inlineStr">
        <is>
          <t>Feld oder Kennzahl</t>
        </is>
      </c>
      <c r="C7" s="7" t="inlineStr">
        <is>
          <t>Datentyp / Einheit</t>
        </is>
      </c>
      <c r="D7" s="7" t="inlineStr">
        <is>
          <t>Pflicht</t>
        </is>
      </c>
      <c r="E7" s="7" t="inlineStr">
        <is>
          <t>Verhalten bei Leerwert</t>
        </is>
      </c>
      <c r="F7" s="7" t="inlineStr">
        <is>
          <t>Kontrolle oder erwartetes Beispiel</t>
        </is>
      </c>
    </row>
    <row r="8" ht="42" customHeight="1">
      <c r="A8" s="32" t="inlineStr">
        <is>
          <t>Auftragsplanung</t>
        </is>
      </c>
      <c r="B8" s="32" t="inlineStr">
        <is>
          <t>Auftrags-Nr.</t>
        </is>
      </c>
      <c r="C8" s="32" t="inlineStr">
        <is>
          <t>Text, 3–30 Zeichen</t>
        </is>
      </c>
      <c r="D8" s="32" t="inlineStr">
        <is>
          <t>Ja, sobald eine Zeile begonnen wird</t>
        </is>
      </c>
      <c r="E8" s="32" t="inlineStr">
        <is>
          <t>Alle Formelergebnisse der leeren Zeile bleiben leer.</t>
        </is>
      </c>
      <c r="F8" s="32" t="inlineStr">
        <is>
          <t>Doppelte Nummern werden rot markiert, aber nicht blockiert.</t>
        </is>
      </c>
    </row>
    <row r="9" ht="42" customHeight="1">
      <c r="A9" s="33" t="inlineStr">
        <is>
          <t>Auftragsplanung</t>
        </is>
      </c>
      <c r="B9" s="33" t="inlineStr">
        <is>
          <t>Kurzauftrag</t>
        </is>
      </c>
      <c r="C9" s="33" t="inlineStr">
        <is>
          <t>Text, höchstens 80 Zeichen</t>
        </is>
      </c>
      <c r="D9" s="33" t="inlineStr">
        <is>
          <t>Ja</t>
        </is>
      </c>
      <c r="E9" s="33" t="inlineStr">
        <is>
          <t>Planhinweis meldet „Eingaben fehlen“.</t>
        </is>
      </c>
      <c r="F9" s="33" t="inlineStr">
        <is>
          <t>Nur eindeutige, fiktive Kurzbezeichnungen verwenden.</t>
        </is>
      </c>
    </row>
    <row r="10" ht="42" customHeight="1">
      <c r="A10" s="32" t="inlineStr">
        <is>
          <t>Auftragsplanung</t>
        </is>
      </c>
      <c r="B10" s="32" t="inlineStr">
        <is>
          <t>Menge</t>
        </is>
      </c>
      <c r="C10" s="32" t="inlineStr">
        <is>
          <t>Ganze Zahl, Stück</t>
        </is>
      </c>
      <c r="D10" s="32" t="inlineStr">
        <is>
          <t>Ja</t>
        </is>
      </c>
      <c r="E10" s="32" t="inlineStr">
        <is>
          <t>Planstunden bleiben ohne vollständige Rechengrundlage leer.</t>
        </is>
      </c>
      <c r="F10" s="32" t="inlineStr">
        <is>
          <t>Warnbereich 1 bis 100.000 Stück.</t>
        </is>
      </c>
    </row>
    <row r="11" ht="42" customHeight="1">
      <c r="A11" s="33" t="inlineStr">
        <is>
          <t>Auftragsplanung</t>
        </is>
      </c>
      <c r="B11" s="33" t="inlineStr">
        <is>
          <t>Rüstzeit / Zeit je Stück</t>
        </is>
      </c>
      <c r="C11" s="33" t="inlineStr">
        <is>
          <t>Dezimalzahl, Stunden</t>
        </is>
      </c>
      <c r="D11" s="33" t="inlineStr">
        <is>
          <t>Ja</t>
        </is>
      </c>
      <c r="E11" s="33" t="inlineStr">
        <is>
          <t>Planstunden bleiben bei fehlendem Wert leer.</t>
        </is>
      </c>
      <c r="F11" s="33" t="inlineStr">
        <is>
          <t>Je Wert 0 bis 24 Stunden; Sonderfälle werden nur gewarnt.</t>
        </is>
      </c>
    </row>
    <row r="12" ht="42" customHeight="1">
      <c r="A12" s="32" t="inlineStr">
        <is>
          <t>Auftragsplanung</t>
        </is>
      </c>
      <c r="B12" s="32" t="inlineStr">
        <is>
          <t>Arbeitsplatz</t>
        </is>
      </c>
      <c r="C12" s="32" t="inlineStr">
        <is>
          <t>Stabile Auswahlliste</t>
        </is>
      </c>
      <c r="D12" s="32" t="inlineStr">
        <is>
          <t>Ja</t>
        </is>
      </c>
      <c r="E12" s="32" t="inlineStr">
        <is>
          <t>Kapazität bleibt leer und der Planhinweis fordert Prüfung.</t>
        </is>
      </c>
      <c r="F12" s="32" t="inlineStr">
        <is>
          <t>Auswahl muss zu einem Arbeitsplatz in „Parameter“ passen.</t>
        </is>
      </c>
    </row>
    <row r="13" ht="42" customHeight="1">
      <c r="A13" s="33" t="inlineStr">
        <is>
          <t>Auftragsplanung</t>
        </is>
      </c>
      <c r="B13" s="33" t="inlineStr">
        <is>
          <t>Zuständiges Team</t>
        </is>
      </c>
      <c r="C13" s="33" t="inlineStr">
        <is>
          <t>Stabile Auswahlliste, rein fiktiv</t>
        </is>
      </c>
      <c r="D13" s="33" t="inlineStr">
        <is>
          <t>Ja</t>
        </is>
      </c>
      <c r="E13" s="33" t="inlineStr">
        <is>
          <t>Planhinweis meldet „Eingaben fehlen“.</t>
        </is>
      </c>
      <c r="F13" s="33" t="inlineStr">
        <is>
          <t>Keine personenbezogenen Daten erforderlich.</t>
        </is>
      </c>
    </row>
    <row r="14" ht="42" customHeight="1">
      <c r="A14" s="32" t="inlineStr">
        <is>
          <t>Auftragsplanung</t>
        </is>
      </c>
      <c r="B14" s="32" t="inlineStr">
        <is>
          <t>Startdatum / Fällig am</t>
        </is>
      </c>
      <c r="C14" s="32" t="inlineStr">
        <is>
          <t>Datum, TT.MM.JJJJ</t>
        </is>
      </c>
      <c r="D14" s="32" t="inlineStr">
        <is>
          <t>Ja</t>
        </is>
      </c>
      <c r="E14" s="32" t="inlineStr">
        <is>
          <t>Zeitbezogene Auswertungen ignorieren die unvollständige Zeile.</t>
        </is>
      </c>
      <c r="F14" s="32" t="inlineStr">
        <is>
          <t>Fälligkeit vor Startdatum wird rot markiert.</t>
        </is>
      </c>
    </row>
    <row r="15" ht="42" customHeight="1">
      <c r="A15" s="33" t="inlineStr">
        <is>
          <t>Auftragsplanung</t>
        </is>
      </c>
      <c r="B15" s="33" t="inlineStr">
        <is>
          <t>Priorität / Status</t>
        </is>
      </c>
      <c r="C15" s="33" t="inlineStr">
        <is>
          <t>Stabile Auswahlliste</t>
        </is>
      </c>
      <c r="D15" s="33" t="inlineStr">
        <is>
          <t>Ja</t>
        </is>
      </c>
      <c r="E15" s="33" t="inlineStr">
        <is>
          <t>Planhinweis meldet „Eingaben fehlen“.</t>
        </is>
      </c>
      <c r="F15" s="33" t="inlineStr">
        <is>
          <t>„Erledigt“ wird aus offenen Stunden und offenen Aufträgen ausgeschlossen.</t>
        </is>
      </c>
    </row>
    <row r="16" ht="42" customHeight="1">
      <c r="A16" s="32" t="inlineStr">
        <is>
          <t>Auftragsplanung</t>
        </is>
      </c>
      <c r="B16" s="32" t="inlineStr">
        <is>
          <t>Bemerkung</t>
        </is>
      </c>
      <c r="C16" s="32" t="inlineStr">
        <is>
          <t>Text, höchstens 250 Zeichen</t>
        </is>
      </c>
      <c r="D16" s="32" t="inlineStr">
        <is>
          <t>Nein</t>
        </is>
      </c>
      <c r="E16" s="32" t="inlineStr">
        <is>
          <t>Kein Einfluss auf Berechnungen.</t>
        </is>
      </c>
      <c r="F16" s="32" t="inlineStr">
        <is>
          <t>Nur betriebliche Planungshinweise, keine Personendaten.</t>
        </is>
      </c>
    </row>
    <row r="17" ht="42" customHeight="1">
      <c r="A17" s="33" t="inlineStr">
        <is>
          <t>Parameter</t>
        </is>
      </c>
      <c r="B17" s="33" t="inlineStr">
        <is>
          <t>Tageskapazität</t>
        </is>
      </c>
      <c r="C17" s="33" t="inlineStr">
        <is>
          <t>Dezimalzahl, h/Tag</t>
        </is>
      </c>
      <c r="D17" s="33" t="inlineStr">
        <is>
          <t>Ja bei angelegtem Arbeitsplatz</t>
        </is>
      </c>
      <c r="E17" s="33" t="inlineStr">
        <is>
          <t>Nachschlagewert fehlt; Auftragszeile fordert Prüfung.</t>
        </is>
      </c>
      <c r="F17" s="33" t="inlineStr">
        <is>
          <t>Veränderbare Annahme von 0,01 bis 24 Stunden.</t>
        </is>
      </c>
    </row>
    <row r="18" ht="42" customHeight="1">
      <c r="A18" s="32" t="inlineStr">
        <is>
          <t>Parameter</t>
        </is>
      </c>
      <c r="B18" s="32" t="inlineStr">
        <is>
          <t>Aktiv</t>
        </is>
      </c>
      <c r="C18" s="32" t="inlineStr">
        <is>
          <t>Auswahlliste Ja/Nein</t>
        </is>
      </c>
      <c r="D18" s="32" t="inlineStr">
        <is>
          <t>Ja bei angelegtem Arbeitsplatz</t>
        </is>
      </c>
      <c r="E18" s="32" t="inlineStr">
        <is>
          <t>Parameterprüfung meldet fehlende Angabe.</t>
        </is>
      </c>
      <c r="F18" s="32" t="inlineStr">
        <is>
          <t>„Nein“ erzeugt bei verwendeten Aufträgen den Hinweis „Arbeitsplatz inaktiv“.</t>
        </is>
      </c>
    </row>
    <row r="19"/>
    <row r="20" ht="22" customHeight="1">
      <c r="A20" s="31" t="inlineStr">
        <is>
          <t>Kontrollierbare Formeln und Ergebnisse</t>
        </is>
      </c>
      <c r="B20" s="31" t="n"/>
      <c r="C20" s="31" t="n"/>
      <c r="D20" s="31" t="n"/>
      <c r="E20" s="31" t="n"/>
      <c r="F20" s="31" t="n"/>
    </row>
    <row r="21" ht="32" customHeight="1">
      <c r="A21" s="7" t="inlineStr">
        <is>
          <t>Zelle / Bereich</t>
        </is>
      </c>
      <c r="B21" s="7" t="inlineStr">
        <is>
          <t>Berechnung</t>
        </is>
      </c>
      <c r="C21" s="7" t="inlineStr">
        <is>
          <t>Bezüge</t>
        </is>
      </c>
      <c r="D21" s="7" t="inlineStr">
        <is>
          <t>Leerfallsicherung</t>
        </is>
      </c>
      <c r="E21" s="7" t="inlineStr">
        <is>
          <t>Erwarteter Beispielwert</t>
        </is>
      </c>
      <c r="F21" s="7" t="inlineStr">
        <is>
          <t>Manuelle Kontrolle</t>
        </is>
      </c>
    </row>
    <row r="22" ht="48" customHeight="1">
      <c r="A22" s="32" t="inlineStr">
        <is>
          <t>Auftragsplanung L8</t>
        </is>
      </c>
      <c r="B22" s="32" t="inlineStr">
        <is>
          <t>Planstunden = Rüstzeit + Menge × Zeit je Stück</t>
        </is>
      </c>
      <c r="C22" s="32" t="inlineStr">
        <is>
          <t>D8 + C8 × E8</t>
        </is>
      </c>
      <c r="D22" s="32" t="inlineStr">
        <is>
          <t>IF und IFERROR liefern bei leerer Auftragsnummer "".</t>
        </is>
      </c>
      <c r="E22" s="32" t="inlineStr">
        <is>
          <t>6,00 h</t>
        </is>
      </c>
      <c r="F22" s="32" t="inlineStr">
        <is>
          <t>1,00 h + 20 × 0,25 h = 6,00 h.</t>
        </is>
      </c>
    </row>
    <row r="23" ht="48" customHeight="1">
      <c r="A23" s="33" t="inlineStr">
        <is>
          <t>Auftragsplanung M8</t>
        </is>
      </c>
      <c r="B23" s="33" t="inlineStr">
        <is>
          <t>Belegte Stunden desselben Arbeitsplatzes und Starttags</t>
        </is>
      </c>
      <c r="C23" s="33" t="inlineStr">
        <is>
          <t>SUMIFS über L, F, H und Status K</t>
        </is>
      </c>
      <c r="D23" s="33" t="inlineStr">
        <is>
          <t>IFERROR; leere Schlüssel liefern "".</t>
        </is>
      </c>
      <c r="E23" s="33" t="inlineStr">
        <is>
          <t>6,00 h</t>
        </is>
      </c>
      <c r="F23" s="33" t="inlineStr">
        <is>
          <t>Filter auf Montage und das Startdatum der ersten Beispielzeile.</t>
        </is>
      </c>
    </row>
    <row r="24" ht="48" customHeight="1">
      <c r="A24" s="32" t="inlineStr">
        <is>
          <t>Auftragsplanung N8</t>
        </is>
      </c>
      <c r="B24" s="32" t="inlineStr">
        <is>
          <t>Tageskapazität des Arbeitsplatzes</t>
        </is>
      </c>
      <c r="C24" s="32" t="inlineStr">
        <is>
          <t>VLOOKUP auf Parameter A8:D107, Spalte 3</t>
        </is>
      </c>
      <c r="D24" s="32" t="inlineStr">
        <is>
          <t>IFERROR liefert bei fehlendem Treffer "".</t>
        </is>
      </c>
      <c r="E24" s="32" t="inlineStr">
        <is>
          <t>8,00 h</t>
        </is>
      </c>
      <c r="F24" s="32" t="inlineStr">
        <is>
          <t>Montage besitzt im unveränderten Beispiel 8,00 h/Tag.</t>
        </is>
      </c>
    </row>
    <row r="25" ht="48" customHeight="1">
      <c r="A25" s="33" t="inlineStr">
        <is>
          <t>Auftragsplanung O8</t>
        </is>
      </c>
      <c r="B25" s="33" t="inlineStr">
        <is>
          <t>Auslastung = belegte Stunden ÷ Tageskapazität</t>
        </is>
      </c>
      <c r="C25" s="33" t="inlineStr">
        <is>
          <t>M8 / N8</t>
        </is>
      </c>
      <c r="D25" s="33" t="inlineStr">
        <is>
          <t>Division durch 0 und fehlende Werte werden abgefangen.</t>
        </is>
      </c>
      <c r="E25" s="33" t="inlineStr">
        <is>
          <t>75,0 %</t>
        </is>
      </c>
      <c r="F25" s="33" t="inlineStr">
        <is>
          <t>6,00 h ÷ 8,00 h = 75,0 %.</t>
        </is>
      </c>
    </row>
    <row r="26" ht="48" customHeight="1">
      <c r="A26" s="32" t="inlineStr">
        <is>
          <t>Auftragsplanung P11</t>
        </is>
      </c>
      <c r="B26" s="32" t="inlineStr">
        <is>
          <t>Kapazitäts- und Pflichtfeldprüfung</t>
        </is>
      </c>
      <c r="C26" s="32" t="inlineStr">
        <is>
          <t>B:K sowie M:N und Parameter</t>
        </is>
      </c>
      <c r="D26" s="32" t="inlineStr">
        <is>
          <t>Äußerer IFERROR liefert „Prüfen“.</t>
        </is>
      </c>
      <c r="E26" s="32" t="inlineStr">
        <is>
          <t>Über Kapazität</t>
        </is>
      </c>
      <c r="F26" s="32" t="inlineStr">
        <is>
          <t>7,50 h am Schweißplatz stehen 6,50 h Tageskapazität gegenüber.</t>
        </is>
      </c>
    </row>
    <row r="27" ht="48" customHeight="1">
      <c r="A27" s="33" t="inlineStr">
        <is>
          <t>Auftragsplanung P17</t>
        </is>
      </c>
      <c r="B27" s="33" t="inlineStr">
        <is>
          <t>Pflichtfeldprüfung vor Terminbewertung</t>
        </is>
      </c>
      <c r="C27" s="33" t="inlineStr">
        <is>
          <t>B17:K17</t>
        </is>
      </c>
      <c r="D27" s="33" t="inlineStr">
        <is>
          <t>Fehlendes Team wird ausdrücklich erkannt.</t>
        </is>
      </c>
      <c r="E27" s="33" t="inlineStr">
        <is>
          <t>Eingaben fehlen</t>
        </is>
      </c>
      <c r="F27" s="33" t="inlineStr">
        <is>
          <t>Team ergänzen und Excel neu berechnen.</t>
        </is>
      </c>
    </row>
    <row r="28" ht="48" customHeight="1">
      <c r="A28" s="32" t="inlineStr">
        <is>
          <t>Zusammenfassung B11</t>
        </is>
      </c>
      <c r="B28" s="32" t="inlineStr">
        <is>
          <t>Offene Aufträge im Planungsfenster</t>
        </is>
      </c>
      <c r="C28" s="32" t="inlineStr">
        <is>
          <t>COUNTIFS auf A, H und K</t>
        </is>
      </c>
      <c r="D28" s="32" t="inlineStr">
        <is>
          <t>IFERROR liefert 0.</t>
        </is>
      </c>
      <c r="E28" s="32" t="inlineStr">
        <is>
          <t>9</t>
        </is>
      </c>
      <c r="F28" s="32" t="inlineStr">
        <is>
          <t>Ein erledigter von zehn Beispielen wird ausgeschlossen.</t>
        </is>
      </c>
    </row>
    <row r="29" ht="48" customHeight="1">
      <c r="A29" s="33" t="inlineStr">
        <is>
          <t>Zusammenfassung B12</t>
        </is>
      </c>
      <c r="B29" s="33" t="inlineStr">
        <is>
          <t>Offene Planstunden im Planungsfenster</t>
        </is>
      </c>
      <c r="C29" s="33" t="inlineStr">
        <is>
          <t>SUMIFS auf L, H und K</t>
        </is>
      </c>
      <c r="D29" s="33" t="inlineStr">
        <is>
          <t>IFERROR liefert 0.</t>
        </is>
      </c>
      <c r="E29" s="33" t="inlineStr">
        <is>
          <t>57,75 h</t>
        </is>
      </c>
      <c r="F29" s="33" t="inlineStr">
        <is>
          <t>Die erledigten 5,80 h werden nicht mitgerechnet.</t>
        </is>
      </c>
    </row>
    <row r="30" ht="48" customHeight="1">
      <c r="A30" s="32" t="inlineStr">
        <is>
          <t>Zusammenfassung B13/B14/B16</t>
        </is>
      </c>
      <c r="B30" s="32" t="inlineStr">
        <is>
          <t>Kapazitäts-, Leer- und Duplikatkontrollen</t>
        </is>
      </c>
      <c r="C30" s="32" t="inlineStr">
        <is>
          <t>P beziehungsweise A8:A107</t>
        </is>
      </c>
      <c r="D30" s="32" t="inlineStr">
        <is>
          <t>IFERROR liefert 0.</t>
        </is>
      </c>
      <c r="E30" s="32" t="inlineStr">
        <is>
          <t>1 / 1 / 0</t>
        </is>
      </c>
      <c r="F30" s="32" t="inlineStr">
        <is>
          <t>Kontrollblock in Zeilen 30 bis 34 muss zunächst durchgehend „OK“ zeigen.</t>
        </is>
      </c>
    </row>
    <row r="31"/>
    <row r="32" ht="22" customHeight="1">
      <c r="A32" s="31" t="inlineStr">
        <is>
          <t>Manuelle Abschlusskontrolle</t>
        </is>
      </c>
      <c r="B32" s="31" t="n"/>
      <c r="C32" s="31" t="n"/>
      <c r="D32" s="31" t="n"/>
      <c r="E32" s="31" t="n"/>
      <c r="F32" s="31" t="n"/>
    </row>
    <row r="33" ht="39" customHeight="1">
      <c r="A33" s="34" t="inlineStr">
        <is>
          <t>1</t>
        </is>
      </c>
      <c r="B33" s="8" t="inlineStr">
        <is>
          <t>Datei in Excel öffnen und eine vollständige Neuberechnung ausführen; der Kontrollblock auf „Zusammenfassung“ sollte im unveränderten Beispieldatensatz fünfmal „OK“ zeigen.</t>
        </is>
      </c>
    </row>
    <row r="34" ht="39" customHeight="1">
      <c r="A34" s="34" t="inlineStr">
        <is>
          <t>2</t>
        </is>
      </c>
      <c r="B34" s="10" t="inlineStr">
        <is>
          <t>Planungsbeginn, Planungsende und Zielauslastung prüfen. Gelb kennzeichnet veränderbare Eingaben; Formelfelder sind nicht gelb.</t>
        </is>
      </c>
    </row>
    <row r="35" ht="39" customHeight="1">
      <c r="A35" s="34" t="inlineStr">
        <is>
          <t>3</t>
        </is>
      </c>
      <c r="B35" s="8" t="inlineStr">
        <is>
          <t>Auftragsplanung nach „Planhinweis“ filtern. Zuerst Duplikate und fehlende Pflichtangaben, danach überlastete Starttage bearbeiten.</t>
        </is>
      </c>
    </row>
    <row r="36" ht="39" customHeight="1">
      <c r="A36" s="34" t="inlineStr">
        <is>
          <t>4</t>
        </is>
      </c>
      <c r="B36" s="10" t="inlineStr">
        <is>
          <t>Bei „Über Kapazität“ Startdatum, Arbeitsplatz, Menge, Zeiten oder die lokal verantwortete Kapazitätsannahme nachvollziehbar prüfen.</t>
        </is>
      </c>
    </row>
    <row r="37" ht="39" customHeight="1">
      <c r="A37" s="34" t="inlineStr">
        <is>
          <t>5</t>
        </is>
      </c>
      <c r="B37" s="8" t="inlineStr">
        <is>
          <t>Normalfall: Zeile 8 ergibt 6,00 h und 75,0 %. Grenzfall: Zeile 14 ergibt exakt 8,00 h. Leerfall: Zeile 17 meldet das fehlende Team.</t>
        </is>
      </c>
    </row>
    <row r="38" ht="39" customHeight="1">
      <c r="A38" s="34" t="inlineStr">
        <is>
          <t>6</t>
        </is>
      </c>
      <c r="B38" s="10" t="inlineStr">
        <is>
          <t>Die Zeilen 18 bis 107 in „Auftragsplanung“ sowie 14 bis 107 in „Parameter“ sind vorbereitet. Vollständig leere Auftragszeilen bleiben in den Ergebnissen leer.</t>
        </is>
      </c>
    </row>
    <row r="39" ht="39" customHeight="1">
      <c r="A39" s="34" t="inlineStr">
        <is>
          <t>7</t>
        </is>
      </c>
      <c r="B39" s="8" t="inlineStr">
        <is>
          <t>Die Arbeitsmappe trifft keine Freigabeentscheidung, garantiert keine Konformität und ersetzt weder lokale Regeln noch fachliche Prüfung. Es bestehen keine ERP-/MES-Schnittstellen.</t>
        </is>
      </c>
    </row>
  </sheetData>
  <mergeCells count="1">
    <mergeCell ref="A1:F1"/>
  </mergeCell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Werkstatt Kupferbogen</dc:creator>
  <dc:title xmlns:dc="http://purl.org/dc/elements/1.1/">Werkstattauftragsplanung Excel</dc:title>
  <dc:subject xmlns:dc="http://purl.org/dc/elements/1.1/">Kurzfristige Planung fiktiver Werkstattaufträge</dc:subject>
  <dcterms:created xmlns:dcterms="http://purl.org/dc/terms/" xmlns:xsi="http://www.w3.org/2001/XMLSchema-instance" xsi:type="dcterms:W3CDTF">2026-09-09T05:20:20Z</dcterms:created>
  <dcterms:modified xmlns:dcterms="http://purl.org/dc/terms/" xmlns:xsi="http://www.w3.org/2001/XMLSchema-instance" xsi:type="dcterms:W3CDTF">2026-09-09T05:20:21+00:00Z</dcterms:modified>
</cp:coreProperties>
</file>