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Planung" sheetId="2" state="visible" r:id="rId2"/>
    <sheet xmlns:r="http://schemas.openxmlformats.org/officeDocument/2006/relationships" name="Produkte" sheetId="3" state="visible" r:id="rId3"/>
    <sheet xmlns:r="http://schemas.openxmlformats.org/officeDocument/2006/relationships" name="Kapazitäten" sheetId="4" state="visible" r:id="rId4"/>
    <sheet xmlns:r="http://schemas.openxmlformats.org/officeDocument/2006/relationships" name="Anweisungen" sheetId="5" state="visible" r:id="rId5"/>
  </sheets>
  <definedNames>
    <definedName name="_xlnm._FilterDatabase" localSheetId="1" hidden="1">'Planung'!$A$4:$O$104</definedName>
    <definedName name="_xlnm._FilterDatabase" localSheetId="2" hidden="1">'Produkte'!$A$4:$H$104</definedName>
    <definedName name="_xlnm._FilterDatabase" localSheetId="3" hidden="1">'Kapazitäten'!$A$4:$I$104</definedName>
    <definedName name="_xlnm._FilterDatabase" localSheetId="4" hidden="1">'Anweisungen'!$A$4:$H$21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0.0%"/>
    <numFmt numFmtId="166" formatCode="#,##0 &quot;Stück&quot;"/>
    <numFmt numFmtId="167" formatCode="#,##0.00 &quot;Std.&quot;"/>
    <numFmt numFmtId="168" formatCode="0.00 &quot;Std./Stück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4B5A5F"/>
      <sz val="9"/>
    </font>
    <font>
      <name val="Aptos"/>
      <b val="1"/>
      <color rgb="00FFFFFF"/>
      <sz val="10"/>
    </font>
    <font>
      <name val="Aptos"/>
      <color rgb="001E2B2F"/>
      <sz val="10"/>
    </font>
    <font>
      <name val="Aptos"/>
      <b val="1"/>
      <color rgb="00112A32"/>
      <sz val="10"/>
    </font>
  </fonts>
  <fills count="8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DDE5E3"/>
      </patternFill>
    </fill>
    <fill>
      <patternFill patternType="solid">
        <fgColor rgb="00B8441C"/>
      </patternFill>
    </fill>
    <fill>
      <patternFill patternType="solid">
        <fgColor rgb="00F3F0E8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166" fontId="4" fillId="7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7" fontId="4" fillId="7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center" vertical="center"/>
    </xf>
    <xf numFmtId="168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6" fontId="4" fillId="7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7" fontId="4" fillId="7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center" vertical="center"/>
    </xf>
    <xf numFmtId="168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color rgb="001E2B2F"/>
        <sz val="10"/>
      </font>
      <fill>
        <patternFill patternType="solid">
          <fgColor rgb="00F7D8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Kapazitätsauslastung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'Zusammenfassung'!F18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112A32"/>
              </a:solidFill>
              <a:prstDash val="solid"/>
            </a:ln>
          </spPr>
          <cat>
            <numRef>
              <f>'Zusammenfassung'!$E$19:$E$20</f>
            </numRef>
          </cat>
          <val>
            <numRef>
              <f>'Zusammenfassung'!$F$19:$F$20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.2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Auslastung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2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39" customWidth="1" min="2" max="2"/>
    <col width="3" customWidth="1" min="3" max="3"/>
    <col width="3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Vertriebs- und Produktionsplanung – monatlicher S&amp;OP-Abgleich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5" t="n"/>
    </row>
    <row r="2" ht="46" customHeight="1">
      <c r="A2" s="2" t="inlineStr">
        <is>
          <t>Zweck: Vertriebsbedarf, Zielbestand, Produktionsmenge und verfügbare Kapazität für einen ausgewählten Monat gemeinsam beurteilen.</t>
        </is>
      </c>
      <c r="B2" s="2" t="n"/>
      <c r="C2" s="2" t="n"/>
      <c r="D2" s="2" t="n"/>
      <c r="E2" s="2" t="inlineStr">
        <is>
          <t>Datenquelle: manuelle Planwerte aus Planung, Produkte und Kapazitäten; keine ERP-/MES-Anbindung oder Echtzeitsynchronisierung.</t>
        </is>
      </c>
      <c r="F2" s="2" t="n"/>
      <c r="G2" s="2" t="n"/>
      <c r="H2" s="2" t="n"/>
      <c r="I2" s="2" t="n"/>
      <c r="J2" s="2" t="inlineStr">
        <is>
          <t>Sichtbares Ergebnis: Mengenabweichungen, Kapazitätsauslastung und ein interner Hinweis, ob weiterer Abstimmungsbedarf besteht.</t>
        </is>
      </c>
      <c r="K2" s="2" t="n"/>
      <c r="L2" s="2" t="n"/>
      <c r="M2" s="2" t="n"/>
      <c r="N2" s="2" t="n"/>
    </row>
    <row r="3" ht="31" customHeight="1">
      <c r="A3" s="3" t="inlineStr">
        <is>
          <t>Steuerungsgröße</t>
        </is>
      </c>
      <c r="B3" s="3" t="inlineStr">
        <is>
          <t>Eingabe</t>
        </is>
      </c>
    </row>
    <row r="4">
      <c r="A4" s="4" t="inlineStr">
        <is>
          <t>Planungsmonat</t>
        </is>
      </c>
      <c r="B4" s="36" t="n">
        <v>46296</v>
      </c>
    </row>
    <row r="5">
      <c r="A5" s="4" t="inlineStr">
        <is>
          <t>Warnschwelle Kapazität</t>
        </is>
      </c>
      <c r="B5" s="37" t="n">
        <v>0.9</v>
      </c>
    </row>
    <row r="6"/>
    <row r="7" ht="31" customHeight="1">
      <c r="A7" s="3" t="inlineStr">
        <is>
          <t>Kennzahl</t>
        </is>
      </c>
      <c r="B7" s="3" t="inlineStr">
        <is>
          <t>Wert</t>
        </is>
      </c>
    </row>
    <row r="8">
      <c r="A8" s="7" t="inlineStr">
        <is>
          <t>Absatzbedarf</t>
        </is>
      </c>
      <c r="B8" s="38">
        <f>IF($B$4="","",IFERROR(SUMIFS(Planung!$F$5:$F$104,Planung!$B$5:$B$104,$B$4),0))</f>
        <v/>
      </c>
    </row>
    <row r="9">
      <c r="A9" s="4" t="inlineStr">
        <is>
          <t>Netto-Produktionsbedarf</t>
        </is>
      </c>
      <c r="B9" s="39">
        <f>IF($B$4="","",IFERROR(SUMIFS(Planung!$I$5:$I$104,Planung!$B$5:$B$104,$B$4),0))</f>
        <v/>
      </c>
    </row>
    <row r="10">
      <c r="A10" s="7" t="inlineStr">
        <is>
          <t>Produktionsplan</t>
        </is>
      </c>
      <c r="B10" s="38">
        <f>IF($B$4="","",IFERROR(SUMIFS(Planung!$J$5:$J$104,Planung!$B$5:$B$104,$B$4),0))</f>
        <v/>
      </c>
    </row>
    <row r="11">
      <c r="A11" s="4" t="inlineStr">
        <is>
          <t>Prognostizierter Endbestand</t>
        </is>
      </c>
      <c r="B11" s="39">
        <f>IF($B$4="","",IFERROR(SUMIFS(Planung!$M$5:$M$104,Planung!$B$5:$B$104,$B$4),0))</f>
        <v/>
      </c>
    </row>
    <row r="12">
      <c r="A12" s="7" t="inlineStr">
        <is>
          <t>Nettokapazität</t>
        </is>
      </c>
      <c r="B12" s="40">
        <f>IF($B$4="","",IFERROR(SUMIFS('Kapazitäten'!$E$5:$E$104,'Kapazitäten'!$A$5:$A$104,$B$4),0))</f>
        <v/>
      </c>
    </row>
    <row r="13">
      <c r="A13" s="4" t="inlineStr">
        <is>
          <t>Kapazitätsbedarf</t>
        </is>
      </c>
      <c r="B13" s="41">
        <f>IF($B$4="","",IFERROR(SUMIFS('Kapazitäten'!$F$5:$F$104,'Kapazitäten'!$A$5:$A$104,$B$4),0))</f>
        <v/>
      </c>
    </row>
    <row r="14">
      <c r="A14" s="7" t="inlineStr">
        <is>
          <t>Kapazitätsauslastung</t>
        </is>
      </c>
      <c r="B14" s="42">
        <f>IF($B$4="","",IFERROR($B$13/$B$12,""))</f>
        <v/>
      </c>
    </row>
    <row r="15">
      <c r="A15" s="4" t="inlineStr">
        <is>
          <t>Positionen unter Zielbestand</t>
        </is>
      </c>
      <c r="B15" s="13">
        <f>IF($B$4="","",IFERROR(COUNTIFS(Planung!$B$5:$B$104,$B$4,Planung!$O$5:$O$104,"Unter Ziel"),0))</f>
        <v/>
      </c>
    </row>
    <row r="16" ht="32" customHeight="1">
      <c r="A16" s="7" t="inlineStr">
        <is>
          <t>Entscheidungshinweis</t>
        </is>
      </c>
      <c r="B16" s="14">
        <f>IF($B$4="","Planungsmonat wählen",IF(OR($B$14&gt;=$B$5,$B$15&gt;0),"Abgleich erforderlich","Interne Freigabe prüfen"))</f>
        <v/>
      </c>
    </row>
    <row r="17"/>
    <row r="18" ht="31" customHeight="1">
      <c r="A18" s="3" t="inlineStr">
        <is>
          <t>Nutzer</t>
        </is>
      </c>
      <c r="B18" s="3" t="inlineStr">
        <is>
          <t>Vertriebsplanung, Produktionsplanung und betriebliche Planungsverantwortliche.</t>
        </is>
      </c>
      <c r="C18" s="3" t="n"/>
      <c r="D18" s="3" t="n"/>
      <c r="E18" s="3" t="inlineStr">
        <is>
          <t>Monat</t>
        </is>
      </c>
      <c r="F18" s="3" t="inlineStr">
        <is>
          <t>Auslastung</t>
        </is>
      </c>
    </row>
    <row r="19" ht="34" customHeight="1">
      <c r="A19" s="15" t="inlineStr">
        <is>
          <t>Zeitpunkt</t>
        </is>
      </c>
      <c r="B19" s="16" t="inlineStr">
        <is>
          <t>Monatlich vor der internen S&amp;OP-Abstimmung; der zu prüfende Monat steht in B4.</t>
        </is>
      </c>
      <c r="E19" s="43" t="n">
        <v>46296</v>
      </c>
      <c r="F19" s="44">
        <f>IFERROR(SUMIFS('Kapazitäten'!$F$5:$F$104,'Kapazitäten'!$A$5:$A$104,E19)/SUMIFS('Kapazitäten'!$E$5:$E$104,'Kapazitäten'!$A$5:$A$104,E19),"")</f>
        <v/>
      </c>
    </row>
    <row r="20" ht="34" customHeight="1">
      <c r="A20" s="15" t="inlineStr">
        <is>
          <t>Eingaben</t>
        </is>
      </c>
      <c r="B20" s="16" t="inlineStr">
        <is>
          <t>Prognosen, bestätigte Aufträge, Produktionsplan, Bestände, Zielbestände, Arbeitszeiten, Bruttokapazität und Reserve.</t>
        </is>
      </c>
      <c r="E20" s="45" t="n">
        <v>46327</v>
      </c>
      <c r="F20" s="46">
        <f>IFERROR(SUMIFS('Kapazitäten'!$F$5:$F$104,'Kapazitäten'!$A$5:$A$104,E20)/SUMIFS('Kapazitäten'!$E$5:$E$104,'Kapazitäten'!$A$5:$A$104,E20),"")</f>
        <v/>
      </c>
    </row>
    <row r="21" ht="34" customHeight="1">
      <c r="A21" s="15" t="inlineStr">
        <is>
          <t>Unterstützte Entscheidung</t>
        </is>
      </c>
      <c r="B21" s="16" t="inlineStr">
        <is>
          <t>Ob Mengen oder einzelne Anlagen vor einer internen Planfreigabe erneut abgestimmt werden sollten.</t>
        </is>
      </c>
    </row>
    <row r="22" ht="34" customHeight="1">
      <c r="A22" s="15" t="inlineStr">
        <is>
          <t>Abgrenzung</t>
        </is>
      </c>
      <c r="B22" s="16" t="inlineStr">
        <is>
          <t>Fiktive Planungshilfe ohne Konformitätszusage, automatische Freigabe, Synchronisierung oder Rechtsberatung.</t>
        </is>
      </c>
    </row>
  </sheetData>
  <mergeCells count="1">
    <mergeCell ref="A1:N1"/>
  </mergeCells>
  <conditionalFormatting sqref="B14">
    <cfRule type="expression" priority="1" dxfId="0">
      <formula>AND($B$14&lt;&gt;"",$B$14&gt;=$B$5)</formula>
    </cfRule>
    <cfRule type="expression" priority="2" dxfId="1">
      <formula>AND($B$14&lt;&gt;"",$B$14&lt;$B$5)</formula>
    </cfRule>
  </conditionalFormatting>
  <conditionalFormatting sqref="B16">
    <cfRule type="expression" priority="3" dxfId="0">
      <formula>$B$16="Abgleich erforderlich"</formula>
    </cfRule>
    <cfRule type="expression" priority="4" dxfId="1">
      <formula>$B$16="Interne Freigabe prüfen"</formula>
    </cfRule>
  </conditionalFormatting>
  <dataValidations count="2">
    <dataValidation sqref="B4" showDropDown="0" showInputMessage="0" showErrorMessage="1" allowBlank="0" errorTitle="Planungsmonat prüfen" error="Bitte den ersten Kalendertag eines Monats im zulässigen Zeitraum eingeben." type="custom" errorStyle="warning">
      <formula1>=OR(B4="",AND(B4=DATE(YEAR(B4),MONTH(B4),1),B4&gt;=DATE(YEAR(TODAY())-1,1,1),B4&lt;=DATE(YEAR(TODAY())+3,12,31)))</formula1>
    </dataValidation>
    <dataValidation sqref="B5" showDropDown="0" showInputMessage="0" showErrorMessage="1" allowBlank="0" errorTitle="Warnschwelle prüfen" error="Als Orientierung sind Werte zwischen 50 % und 150 % vorgesehen." type="decimal" errorStyle="warning" operator="between">
      <formula1>0.5</formula1>
      <formula2>1.5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4" customWidth="1" min="3" max="3"/>
    <col width="17" customWidth="1" min="4" max="4"/>
    <col width="18" customWidth="1" min="5" max="5"/>
    <col width="15" customWidth="1" min="6" max="6"/>
    <col width="16" customWidth="1" min="7" max="7"/>
    <col width="14" customWidth="1" min="8" max="8"/>
    <col width="21" customWidth="1" min="9" max="9"/>
    <col width="17" customWidth="1" min="10" max="10"/>
    <col width="27" customWidth="1" min="11" max="11"/>
    <col width="18" customWidth="1" min="12" max="12"/>
    <col width="23" customWidth="1" min="13" max="13"/>
    <col width="19" customWidth="1" min="14" max="14"/>
    <col width="16" customWidth="1" min="15" max="15"/>
  </cols>
  <sheetData>
    <row r="1" ht="28" customHeight="1">
      <c r="A1" s="1" t="inlineStr">
        <is>
          <t>Planung – Absatz, Bestand und Produktionsmenge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5" t="n"/>
    </row>
    <row r="2" ht="46" customHeight="1">
      <c r="A2" s="2" t="inlineStr">
        <is>
          <t>Zweck: monatliche Mengenplanung je Artikel mit Vergleich von Absatzbedarf, Zielbestand und Produktionsplan.</t>
        </is>
      </c>
      <c r="B2" s="2" t="n"/>
      <c r="C2" s="2" t="n"/>
      <c r="D2" s="2" t="n"/>
      <c r="E2" s="2" t="n"/>
      <c r="F2" s="2" t="inlineStr">
        <is>
          <t>Datenquelle: manuelle Vertriebs- und Produktionswerte sowie Stammdaten aus Produkte.</t>
        </is>
      </c>
      <c r="G2" s="2" t="n"/>
      <c r="H2" s="2" t="n"/>
      <c r="I2" s="2" t="n"/>
      <c r="J2" s="2" t="n"/>
      <c r="K2" s="2" t="inlineStr">
        <is>
          <t>Sichtbares Ergebnis: Netto-Produktionsbedarf, Kapazitätsbedarf, Endbestand, Zielabweichung und Planstatus.</t>
        </is>
      </c>
      <c r="L2" s="2" t="n"/>
      <c r="M2" s="2" t="n"/>
      <c r="N2" s="2" t="n"/>
      <c r="O2" s="2" t="n"/>
    </row>
    <row r="3" ht="28" customHeight="1">
      <c r="A3" s="21" t="inlineStr">
        <is>
          <t>Gelb = veränderbare Eingabe. Monatsdatum immer als ersten Kalendertag erfassen; jede Kombination aus Artikel und Monat nur einmal verwenden.</t>
        </is>
      </c>
    </row>
    <row r="4" ht="31" customHeight="1">
      <c r="A4" s="3" t="inlineStr">
        <is>
          <t>Plan-ID</t>
        </is>
      </c>
      <c r="B4" s="3" t="inlineStr">
        <is>
          <t>Periode</t>
        </is>
      </c>
      <c r="C4" s="3" t="inlineStr">
        <is>
          <t>Artikel-Nr.</t>
        </is>
      </c>
      <c r="D4" s="3" t="inlineStr">
        <is>
          <t>Vertriebsprognose</t>
        </is>
      </c>
      <c r="E4" s="3" t="inlineStr">
        <is>
          <t>Bestätigte Aufträge</t>
        </is>
      </c>
      <c r="F4" s="3" t="inlineStr">
        <is>
          <t>Absatzbedarf</t>
        </is>
      </c>
      <c r="G4" s="3" t="inlineStr">
        <is>
          <t>Anfangsbestand</t>
        </is>
      </c>
      <c r="H4" s="3" t="inlineStr">
        <is>
          <t>Zielbestand</t>
        </is>
      </c>
      <c r="I4" s="3" t="inlineStr">
        <is>
          <t>Netto-Produktionsbedarf</t>
        </is>
      </c>
      <c r="J4" s="3" t="inlineStr">
        <is>
          <t>Produktionsplan</t>
        </is>
      </c>
      <c r="K4" s="3" t="inlineStr">
        <is>
          <t>Anlage</t>
        </is>
      </c>
      <c r="L4" s="3" t="inlineStr">
        <is>
          <t>Kapazitätsbedarf</t>
        </is>
      </c>
      <c r="M4" s="3" t="inlineStr">
        <is>
          <t>Prognostizierter Endbestand</t>
        </is>
      </c>
      <c r="N4" s="3" t="inlineStr">
        <is>
          <t>Abweichung zum Ziel</t>
        </is>
      </c>
      <c r="O4" s="3" t="inlineStr">
        <is>
          <t>Planstatus</t>
        </is>
      </c>
    </row>
    <row r="5">
      <c r="A5" s="22" t="inlineStr">
        <is>
          <t>PLAN-01</t>
        </is>
      </c>
      <c r="B5" s="47" t="n">
        <v>46296</v>
      </c>
      <c r="C5" s="22" t="inlineStr">
        <is>
          <t>FX-1001</t>
        </is>
      </c>
      <c r="D5" s="48" t="n">
        <v>150</v>
      </c>
      <c r="E5" s="48" t="n">
        <v>140</v>
      </c>
      <c r="F5" s="39">
        <f>IF(AND(D5="",E5=""),"",IFERROR(MAX(IF(D5="",0,D5),IF(E5="",0,E5)),""))</f>
        <v/>
      </c>
      <c r="G5" s="39">
        <f>IF(OR(B5="",C5=""),"",IFERROR(VLOOKUP(C5,Produkte!$A$5:$H$104,4,FALSE)+SUMIFS($J$5:$J$104,$C$5:$C$104,C5,$B$5:$B$104,"&lt;"&amp;B5)-SUMIFS($F$5:$F$104,$C$5:$C$104,C5,$B$5:$B$104,"&lt;"&amp;B5),""))</f>
        <v/>
      </c>
      <c r="H5" s="39">
        <f>IF(OR(B5="",C5=""),"",IFERROR(VLOOKUP(C5,Produkte!$A$5:$H$104,5,FALSE),""))</f>
        <v/>
      </c>
      <c r="I5" s="39">
        <f>IF(OR(F5="",G5="",H5=""),"",IFERROR(MAX(0,F5+H5-G5),""))</f>
        <v/>
      </c>
      <c r="J5" s="48" t="n">
        <v>110</v>
      </c>
      <c r="K5" s="25">
        <f>IF(C5="","",IFERROR(VLOOKUP(C5,Produkte!$A$5:$H$104,7,FALSE),""))</f>
        <v/>
      </c>
      <c r="L5" s="41">
        <f>IF(OR(J5="",C5=""),"",IFERROR(J5*VLOOKUP(C5,Produkte!$A$5:$H$104,6,FALSE),""))</f>
        <v/>
      </c>
      <c r="M5" s="39">
        <f>IF(OR(G5="",F5="",J5=""),"",IFERROR(G5+J5-F5,""))</f>
        <v/>
      </c>
      <c r="N5" s="39">
        <f>IF(OR(M5="",H5=""),"",IFERROR(M5-H5,""))</f>
        <v/>
      </c>
      <c r="O5" s="25">
        <f>IF(AND(B5="",C5=""),"",IF(OR(B5="",C5="",F5="",G5="",H5="",J5=""),"Eingabe fehlt",IF(N5&lt;0,"Unter Ziel",IF(N5=0,"Im Ziel","Über Ziel"))))</f>
        <v/>
      </c>
    </row>
    <row r="6">
      <c r="A6" s="22" t="inlineStr">
        <is>
          <t>PLAN-02</t>
        </is>
      </c>
      <c r="B6" s="47" t="n">
        <v>46296</v>
      </c>
      <c r="C6" s="22" t="inlineStr">
        <is>
          <t>FX-1002</t>
        </is>
      </c>
      <c r="D6" s="48" t="n">
        <v>90</v>
      </c>
      <c r="E6" s="48" t="n">
        <v>100</v>
      </c>
      <c r="F6" s="38">
        <f>IF(AND(D6="",E6=""),"",IFERROR(MAX(IF(D6="",0,D6),IF(E6="",0,E6)),""))</f>
        <v/>
      </c>
      <c r="G6" s="38">
        <f>IF(OR(B6="",C6=""),"",IFERROR(VLOOKUP(C6,Produkte!$A$5:$H$104,4,FALSE)+SUMIFS($J$5:$J$104,$C$5:$C$104,C6,$B$5:$B$104,"&lt;"&amp;B6)-SUMIFS($F$5:$F$104,$C$5:$C$104,C6,$B$5:$B$104,"&lt;"&amp;B6),""))</f>
        <v/>
      </c>
      <c r="H6" s="38">
        <f>IF(OR(B6="",C6=""),"",IFERROR(VLOOKUP(C6,Produkte!$A$5:$H$104,5,FALSE),""))</f>
        <v/>
      </c>
      <c r="I6" s="38">
        <f>IF(OR(F6="",G6="",H6=""),"",IFERROR(MAX(0,F6+H6-G6),""))</f>
        <v/>
      </c>
      <c r="J6" s="48" t="n">
        <v>90</v>
      </c>
      <c r="K6" s="26">
        <f>IF(C6="","",IFERROR(VLOOKUP(C6,Produkte!$A$5:$H$104,7,FALSE),""))</f>
        <v/>
      </c>
      <c r="L6" s="40">
        <f>IF(OR(J6="",C6=""),"",IFERROR(J6*VLOOKUP(C6,Produkte!$A$5:$H$104,6,FALSE),""))</f>
        <v/>
      </c>
      <c r="M6" s="38">
        <f>IF(OR(G6="",F6="",J6=""),"",IFERROR(G6+J6-F6,""))</f>
        <v/>
      </c>
      <c r="N6" s="38">
        <f>IF(OR(M6="",H6=""),"",IFERROR(M6-H6,""))</f>
        <v/>
      </c>
      <c r="O6" s="26">
        <f>IF(AND(B6="",C6=""),"",IF(OR(B6="",C6="",F6="",G6="",H6="",J6=""),"Eingabe fehlt",IF(N6&lt;0,"Unter Ziel",IF(N6=0,"Im Ziel","Über Ziel"))))</f>
        <v/>
      </c>
    </row>
    <row r="7">
      <c r="A7" s="22" t="inlineStr">
        <is>
          <t>PLAN-03</t>
        </is>
      </c>
      <c r="B7" s="47" t="n">
        <v>46296</v>
      </c>
      <c r="C7" s="22" t="inlineStr">
        <is>
          <t>FX-1003</t>
        </is>
      </c>
      <c r="D7" s="48" t="n">
        <v>45</v>
      </c>
      <c r="E7" s="48" t="n">
        <v>40</v>
      </c>
      <c r="F7" s="39">
        <f>IF(AND(D7="",E7=""),"",IFERROR(MAX(IF(D7="",0,D7),IF(E7="",0,E7)),""))</f>
        <v/>
      </c>
      <c r="G7" s="39">
        <f>IF(OR(B7="",C7=""),"",IFERROR(VLOOKUP(C7,Produkte!$A$5:$H$104,4,FALSE)+SUMIFS($J$5:$J$104,$C$5:$C$104,C7,$B$5:$B$104,"&lt;"&amp;B7)-SUMIFS($F$5:$F$104,$C$5:$C$104,C7,$B$5:$B$104,"&lt;"&amp;B7),""))</f>
        <v/>
      </c>
      <c r="H7" s="39">
        <f>IF(OR(B7="",C7=""),"",IFERROR(VLOOKUP(C7,Produkte!$A$5:$H$104,5,FALSE),""))</f>
        <v/>
      </c>
      <c r="I7" s="39">
        <f>IF(OR(F7="",G7="",H7=""),"",IFERROR(MAX(0,F7+H7-G7),""))</f>
        <v/>
      </c>
      <c r="J7" s="48" t="n">
        <v>35</v>
      </c>
      <c r="K7" s="25">
        <f>IF(C7="","",IFERROR(VLOOKUP(C7,Produkte!$A$5:$H$104,7,FALSE),""))</f>
        <v/>
      </c>
      <c r="L7" s="41">
        <f>IF(OR(J7="",C7=""),"",IFERROR(J7*VLOOKUP(C7,Produkte!$A$5:$H$104,6,FALSE),""))</f>
        <v/>
      </c>
      <c r="M7" s="39">
        <f>IF(OR(G7="",F7="",J7=""),"",IFERROR(G7+J7-F7,""))</f>
        <v/>
      </c>
      <c r="N7" s="39">
        <f>IF(OR(M7="",H7=""),"",IFERROR(M7-H7,""))</f>
        <v/>
      </c>
      <c r="O7" s="25">
        <f>IF(AND(B7="",C7=""),"",IF(OR(B7="",C7="",F7="",G7="",H7="",J7=""),"Eingabe fehlt",IF(N7&lt;0,"Unter Ziel",IF(N7=0,"Im Ziel","Über Ziel"))))</f>
        <v/>
      </c>
    </row>
    <row r="8">
      <c r="A8" s="22" t="inlineStr">
        <is>
          <t>PLAN-04</t>
        </is>
      </c>
      <c r="B8" s="47" t="n">
        <v>46296</v>
      </c>
      <c r="C8" s="22" t="inlineStr">
        <is>
          <t>FX-1004</t>
        </is>
      </c>
      <c r="D8" s="48" t="n">
        <v>180</v>
      </c>
      <c r="E8" s="48" t="n">
        <v>170</v>
      </c>
      <c r="F8" s="38">
        <f>IF(AND(D8="",E8=""),"",IFERROR(MAX(IF(D8="",0,D8),IF(E8="",0,E8)),""))</f>
        <v/>
      </c>
      <c r="G8" s="38">
        <f>IF(OR(B8="",C8=""),"",IFERROR(VLOOKUP(C8,Produkte!$A$5:$H$104,4,FALSE)+SUMIFS($J$5:$J$104,$C$5:$C$104,C8,$B$5:$B$104,"&lt;"&amp;B8)-SUMIFS($F$5:$F$104,$C$5:$C$104,C8,$B$5:$B$104,"&lt;"&amp;B8),""))</f>
        <v/>
      </c>
      <c r="H8" s="38">
        <f>IF(OR(B8="",C8=""),"",IFERROR(VLOOKUP(C8,Produkte!$A$5:$H$104,5,FALSE),""))</f>
        <v/>
      </c>
      <c r="I8" s="38">
        <f>IF(OR(F8="",G8="",H8=""),"",IFERROR(MAX(0,F8+H8-G8),""))</f>
        <v/>
      </c>
      <c r="J8" s="48" t="n">
        <v>130</v>
      </c>
      <c r="K8" s="26">
        <f>IF(C8="","",IFERROR(VLOOKUP(C8,Produkte!$A$5:$H$104,7,FALSE),""))</f>
        <v/>
      </c>
      <c r="L8" s="40">
        <f>IF(OR(J8="",C8=""),"",IFERROR(J8*VLOOKUP(C8,Produkte!$A$5:$H$104,6,FALSE),""))</f>
        <v/>
      </c>
      <c r="M8" s="38">
        <f>IF(OR(G8="",F8="",J8=""),"",IFERROR(G8+J8-F8,""))</f>
        <v/>
      </c>
      <c r="N8" s="38">
        <f>IF(OR(M8="",H8=""),"",IFERROR(M8-H8,""))</f>
        <v/>
      </c>
      <c r="O8" s="26">
        <f>IF(AND(B8="",C8=""),"",IF(OR(B8="",C8="",F8="",G8="",H8="",J8=""),"Eingabe fehlt",IF(N8&lt;0,"Unter Ziel",IF(N8=0,"Im Ziel","Über Ziel"))))</f>
        <v/>
      </c>
    </row>
    <row r="9">
      <c r="A9" s="22" t="inlineStr">
        <is>
          <t>PLAN-05</t>
        </is>
      </c>
      <c r="B9" s="47" t="n">
        <v>46296</v>
      </c>
      <c r="C9" s="22" t="inlineStr">
        <is>
          <t>FX-1005</t>
        </is>
      </c>
      <c r="D9" s="48" t="n">
        <v>30</v>
      </c>
      <c r="E9" s="48" t="n">
        <v>25</v>
      </c>
      <c r="F9" s="39">
        <f>IF(AND(D9="",E9=""),"",IFERROR(MAX(IF(D9="",0,D9),IF(E9="",0,E9)),""))</f>
        <v/>
      </c>
      <c r="G9" s="39">
        <f>IF(OR(B9="",C9=""),"",IFERROR(VLOOKUP(C9,Produkte!$A$5:$H$104,4,FALSE)+SUMIFS($J$5:$J$104,$C$5:$C$104,C9,$B$5:$B$104,"&lt;"&amp;B9)-SUMIFS($F$5:$F$104,$C$5:$C$104,C9,$B$5:$B$104,"&lt;"&amp;B9),""))</f>
        <v/>
      </c>
      <c r="H9" s="39">
        <f>IF(OR(B9="",C9=""),"",IFERROR(VLOOKUP(C9,Produkte!$A$5:$H$104,5,FALSE),""))</f>
        <v/>
      </c>
      <c r="I9" s="39">
        <f>IF(OR(F9="",G9="",H9=""),"",IFERROR(MAX(0,F9+H9-G9),""))</f>
        <v/>
      </c>
      <c r="J9" s="48" t="n">
        <v>40</v>
      </c>
      <c r="K9" s="25">
        <f>IF(C9="","",IFERROR(VLOOKUP(C9,Produkte!$A$5:$H$104,7,FALSE),""))</f>
        <v/>
      </c>
      <c r="L9" s="41">
        <f>IF(OR(J9="",C9=""),"",IFERROR(J9*VLOOKUP(C9,Produkte!$A$5:$H$104,6,FALSE),""))</f>
        <v/>
      </c>
      <c r="M9" s="39">
        <f>IF(OR(G9="",F9="",J9=""),"",IFERROR(G9+J9-F9,""))</f>
        <v/>
      </c>
      <c r="N9" s="39">
        <f>IF(OR(M9="",H9=""),"",IFERROR(M9-H9,""))</f>
        <v/>
      </c>
      <c r="O9" s="25">
        <f>IF(AND(B9="",C9=""),"",IF(OR(B9="",C9="",F9="",G9="",H9="",J9=""),"Eingabe fehlt",IF(N9&lt;0,"Unter Ziel",IF(N9=0,"Im Ziel","Über Ziel"))))</f>
        <v/>
      </c>
    </row>
    <row r="10">
      <c r="A10" s="22" t="inlineStr">
        <is>
          <t>PLAN-06</t>
        </is>
      </c>
      <c r="B10" s="47" t="n">
        <v>46327</v>
      </c>
      <c r="C10" s="22" t="inlineStr">
        <is>
          <t>FX-1001</t>
        </is>
      </c>
      <c r="D10" s="48" t="n">
        <v>160</v>
      </c>
      <c r="E10" s="48" t="n">
        <v>170</v>
      </c>
      <c r="F10" s="38">
        <f>IF(AND(D10="",E10=""),"",IFERROR(MAX(IF(D10="",0,D10),IF(E10="",0,E10)),""))</f>
        <v/>
      </c>
      <c r="G10" s="38">
        <f>IF(OR(B10="",C10=""),"",IFERROR(VLOOKUP(C10,Produkte!$A$5:$H$104,4,FALSE)+SUMIFS($J$5:$J$104,$C$5:$C$104,C10,$B$5:$B$104,"&lt;"&amp;B10)-SUMIFS($F$5:$F$104,$C$5:$C$104,C10,$B$5:$B$104,"&lt;"&amp;B10),""))</f>
        <v/>
      </c>
      <c r="H10" s="38">
        <f>IF(OR(B10="",C10=""),"",IFERROR(VLOOKUP(C10,Produkte!$A$5:$H$104,5,FALSE),""))</f>
        <v/>
      </c>
      <c r="I10" s="38">
        <f>IF(OR(F10="",G10="",H10=""),"",IFERROR(MAX(0,F10+H10-G10),""))</f>
        <v/>
      </c>
      <c r="J10" s="48" t="n">
        <v>160</v>
      </c>
      <c r="K10" s="26">
        <f>IF(C10="","",IFERROR(VLOOKUP(C10,Produkte!$A$5:$H$104,7,FALSE),""))</f>
        <v/>
      </c>
      <c r="L10" s="40">
        <f>IF(OR(J10="",C10=""),"",IFERROR(J10*VLOOKUP(C10,Produkte!$A$5:$H$104,6,FALSE),""))</f>
        <v/>
      </c>
      <c r="M10" s="38">
        <f>IF(OR(G10="",F10="",J10=""),"",IFERROR(G10+J10-F10,""))</f>
        <v/>
      </c>
      <c r="N10" s="38">
        <f>IF(OR(M10="",H10=""),"",IFERROR(M10-H10,""))</f>
        <v/>
      </c>
      <c r="O10" s="26">
        <f>IF(AND(B10="",C10=""),"",IF(OR(B10="",C10="",F10="",G10="",H10="",J10=""),"Eingabe fehlt",IF(N10&lt;0,"Unter Ziel",IF(N10=0,"Im Ziel","Über Ziel"))))</f>
        <v/>
      </c>
    </row>
    <row r="11">
      <c r="A11" s="22" t="inlineStr">
        <is>
          <t>PLAN-07</t>
        </is>
      </c>
      <c r="B11" s="47" t="n">
        <v>46327</v>
      </c>
      <c r="C11" s="22" t="inlineStr">
        <is>
          <t>FX-1002</t>
        </is>
      </c>
      <c r="D11" s="48" t="n">
        <v>80</v>
      </c>
      <c r="E11" s="48" t="n">
        <v>75</v>
      </c>
      <c r="F11" s="39">
        <f>IF(AND(D11="",E11=""),"",IFERROR(MAX(IF(D11="",0,D11),IF(E11="",0,E11)),""))</f>
        <v/>
      </c>
      <c r="G11" s="39">
        <f>IF(OR(B11="",C11=""),"",IFERROR(VLOOKUP(C11,Produkte!$A$5:$H$104,4,FALSE)+SUMIFS($J$5:$J$104,$C$5:$C$104,C11,$B$5:$B$104,"&lt;"&amp;B11)-SUMIFS($F$5:$F$104,$C$5:$C$104,C11,$B$5:$B$104,"&lt;"&amp;B11),""))</f>
        <v/>
      </c>
      <c r="H11" s="39">
        <f>IF(OR(B11="",C11=""),"",IFERROR(VLOOKUP(C11,Produkte!$A$5:$H$104,5,FALSE),""))</f>
        <v/>
      </c>
      <c r="I11" s="39">
        <f>IF(OR(F11="",G11="",H11=""),"",IFERROR(MAX(0,F11+H11-G11),""))</f>
        <v/>
      </c>
      <c r="J11" s="48" t="n">
        <v>85</v>
      </c>
      <c r="K11" s="25">
        <f>IF(C11="","",IFERROR(VLOOKUP(C11,Produkte!$A$5:$H$104,7,FALSE),""))</f>
        <v/>
      </c>
      <c r="L11" s="41">
        <f>IF(OR(J11="",C11=""),"",IFERROR(J11*VLOOKUP(C11,Produkte!$A$5:$H$104,6,FALSE),""))</f>
        <v/>
      </c>
      <c r="M11" s="39">
        <f>IF(OR(G11="",F11="",J11=""),"",IFERROR(G11+J11-F11,""))</f>
        <v/>
      </c>
      <c r="N11" s="39">
        <f>IF(OR(M11="",H11=""),"",IFERROR(M11-H11,""))</f>
        <v/>
      </c>
      <c r="O11" s="25">
        <f>IF(AND(B11="",C11=""),"",IF(OR(B11="",C11="",F11="",G11="",H11="",J11=""),"Eingabe fehlt",IF(N11&lt;0,"Unter Ziel",IF(N11=0,"Im Ziel","Über Ziel"))))</f>
        <v/>
      </c>
    </row>
    <row r="12">
      <c r="A12" s="22" t="inlineStr">
        <is>
          <t>PLAN-08</t>
        </is>
      </c>
      <c r="B12" s="47" t="n">
        <v>46327</v>
      </c>
      <c r="C12" s="22" t="inlineStr">
        <is>
          <t>FX-1003</t>
        </is>
      </c>
      <c r="D12" s="48" t="n">
        <v>55</v>
      </c>
      <c r="E12" s="48" t="n">
        <v>50</v>
      </c>
      <c r="F12" s="38">
        <f>IF(AND(D12="",E12=""),"",IFERROR(MAX(IF(D12="",0,D12),IF(E12="",0,E12)),""))</f>
        <v/>
      </c>
      <c r="G12" s="38">
        <f>IF(OR(B12="",C12=""),"",IFERROR(VLOOKUP(C12,Produkte!$A$5:$H$104,4,FALSE)+SUMIFS($J$5:$J$104,$C$5:$C$104,C12,$B$5:$B$104,"&lt;"&amp;B12)-SUMIFS($F$5:$F$104,$C$5:$C$104,C12,$B$5:$B$104,"&lt;"&amp;B12),""))</f>
        <v/>
      </c>
      <c r="H12" s="38">
        <f>IF(OR(B12="",C12=""),"",IFERROR(VLOOKUP(C12,Produkte!$A$5:$H$104,5,FALSE),""))</f>
        <v/>
      </c>
      <c r="I12" s="38">
        <f>IF(OR(F12="",G12="",H12=""),"",IFERROR(MAX(0,F12+H12-G12),""))</f>
        <v/>
      </c>
      <c r="J12" s="48" t="n">
        <v>60</v>
      </c>
      <c r="K12" s="26">
        <f>IF(C12="","",IFERROR(VLOOKUP(C12,Produkte!$A$5:$H$104,7,FALSE),""))</f>
        <v/>
      </c>
      <c r="L12" s="40">
        <f>IF(OR(J12="",C12=""),"",IFERROR(J12*VLOOKUP(C12,Produkte!$A$5:$H$104,6,FALSE),""))</f>
        <v/>
      </c>
      <c r="M12" s="38">
        <f>IF(OR(G12="",F12="",J12=""),"",IFERROR(G12+J12-F12,""))</f>
        <v/>
      </c>
      <c r="N12" s="38">
        <f>IF(OR(M12="",H12=""),"",IFERROR(M12-H12,""))</f>
        <v/>
      </c>
      <c r="O12" s="26">
        <f>IF(AND(B12="",C12=""),"",IF(OR(B12="",C12="",F12="",G12="",H12="",J12=""),"Eingabe fehlt",IF(N12&lt;0,"Unter Ziel",IF(N12=0,"Im Ziel","Über Ziel"))))</f>
        <v/>
      </c>
    </row>
    <row r="13">
      <c r="A13" s="22" t="inlineStr">
        <is>
          <t>PLAN-09</t>
        </is>
      </c>
      <c r="B13" s="47" t="n">
        <v>46327</v>
      </c>
      <c r="C13" s="22" t="inlineStr">
        <is>
          <t>FX-1004</t>
        </is>
      </c>
      <c r="D13" s="48" t="n">
        <v>210</v>
      </c>
      <c r="E13" s="48" t="n">
        <v>220</v>
      </c>
      <c r="F13" s="39">
        <f>IF(AND(D13="",E13=""),"",IFERROR(MAX(IF(D13="",0,D13),IF(E13="",0,E13)),""))</f>
        <v/>
      </c>
      <c r="G13" s="39">
        <f>IF(OR(B13="",C13=""),"",IFERROR(VLOOKUP(C13,Produkte!$A$5:$H$104,4,FALSE)+SUMIFS($J$5:$J$104,$C$5:$C$104,C13,$B$5:$B$104,"&lt;"&amp;B13)-SUMIFS($F$5:$F$104,$C$5:$C$104,C13,$B$5:$B$104,"&lt;"&amp;B13),""))</f>
        <v/>
      </c>
      <c r="H13" s="39">
        <f>IF(OR(B13="",C13=""),"",IFERROR(VLOOKUP(C13,Produkte!$A$5:$H$104,5,FALSE),""))</f>
        <v/>
      </c>
      <c r="I13" s="39">
        <f>IF(OR(F13="",G13="",H13=""),"",IFERROR(MAX(0,F13+H13-G13),""))</f>
        <v/>
      </c>
      <c r="J13" s="48" t="n">
        <v>200</v>
      </c>
      <c r="K13" s="25">
        <f>IF(C13="","",IFERROR(VLOOKUP(C13,Produkte!$A$5:$H$104,7,FALSE),""))</f>
        <v/>
      </c>
      <c r="L13" s="41">
        <f>IF(OR(J13="",C13=""),"",IFERROR(J13*VLOOKUP(C13,Produkte!$A$5:$H$104,6,FALSE),""))</f>
        <v/>
      </c>
      <c r="M13" s="39">
        <f>IF(OR(G13="",F13="",J13=""),"",IFERROR(G13+J13-F13,""))</f>
        <v/>
      </c>
      <c r="N13" s="39">
        <f>IF(OR(M13="",H13=""),"",IFERROR(M13-H13,""))</f>
        <v/>
      </c>
      <c r="O13" s="25">
        <f>IF(AND(B13="",C13=""),"",IF(OR(B13="",C13="",F13="",G13="",H13="",J13=""),"Eingabe fehlt",IF(N13&lt;0,"Unter Ziel",IF(N13=0,"Im Ziel","Über Ziel"))))</f>
        <v/>
      </c>
    </row>
    <row r="14">
      <c r="A14" s="22" t="inlineStr">
        <is>
          <t>PLAN-10</t>
        </is>
      </c>
      <c r="B14" s="47" t="n">
        <v>46327</v>
      </c>
      <c r="C14" s="22" t="inlineStr">
        <is>
          <t>FX-1005</t>
        </is>
      </c>
      <c r="D14" s="48" t="n">
        <v>35</v>
      </c>
      <c r="E14" s="48" t="n">
        <v>30</v>
      </c>
      <c r="F14" s="38">
        <f>IF(AND(D14="",E14=""),"",IFERROR(MAX(IF(D14="",0,D14),IF(E14="",0,E14)),""))</f>
        <v/>
      </c>
      <c r="G14" s="38">
        <f>IF(OR(B14="",C14=""),"",IFERROR(VLOOKUP(C14,Produkte!$A$5:$H$104,4,FALSE)+SUMIFS($J$5:$J$104,$C$5:$C$104,C14,$B$5:$B$104,"&lt;"&amp;B14)-SUMIFS($F$5:$F$104,$C$5:$C$104,C14,$B$5:$B$104,"&lt;"&amp;B14),""))</f>
        <v/>
      </c>
      <c r="H14" s="38">
        <f>IF(OR(B14="",C14=""),"",IFERROR(VLOOKUP(C14,Produkte!$A$5:$H$104,5,FALSE),""))</f>
        <v/>
      </c>
      <c r="I14" s="38">
        <f>IF(OR(F14="",G14="",H14=""),"",IFERROR(MAX(0,F14+H14-G14),""))</f>
        <v/>
      </c>
      <c r="J14" s="48" t="n">
        <v>30</v>
      </c>
      <c r="K14" s="26">
        <f>IF(C14="","",IFERROR(VLOOKUP(C14,Produkte!$A$5:$H$104,7,FALSE),""))</f>
        <v/>
      </c>
      <c r="L14" s="40">
        <f>IF(OR(J14="",C14=""),"",IFERROR(J14*VLOOKUP(C14,Produkte!$A$5:$H$104,6,FALSE),""))</f>
        <v/>
      </c>
      <c r="M14" s="38">
        <f>IF(OR(G14="",F14="",J14=""),"",IFERROR(G14+J14-F14,""))</f>
        <v/>
      </c>
      <c r="N14" s="38">
        <f>IF(OR(M14="",H14=""),"",IFERROR(M14-H14,""))</f>
        <v/>
      </c>
      <c r="O14" s="26">
        <f>IF(AND(B14="",C14=""),"",IF(OR(B14="",C14="",F14="",G14="",H14="",J14=""),"Eingabe fehlt",IF(N14&lt;0,"Unter Ziel",IF(N14=0,"Im Ziel","Über Ziel"))))</f>
        <v/>
      </c>
    </row>
    <row r="15">
      <c r="A15" s="22" t="n"/>
      <c r="B15" s="47" t="n"/>
      <c r="C15" s="22" t="n"/>
      <c r="D15" s="48" t="n"/>
      <c r="E15" s="48" t="n"/>
      <c r="F15" s="39">
        <f>IF(AND(D15="",E15=""),"",IFERROR(MAX(IF(D15="",0,D15),IF(E15="",0,E15)),""))</f>
        <v/>
      </c>
      <c r="G15" s="39">
        <f>IF(OR(B15="",C15=""),"",IFERROR(VLOOKUP(C15,Produkte!$A$5:$H$104,4,FALSE)+SUMIFS($J$5:$J$104,$C$5:$C$104,C15,$B$5:$B$104,"&lt;"&amp;B15)-SUMIFS($F$5:$F$104,$C$5:$C$104,C15,$B$5:$B$104,"&lt;"&amp;B15),""))</f>
        <v/>
      </c>
      <c r="H15" s="39">
        <f>IF(OR(B15="",C15=""),"",IFERROR(VLOOKUP(C15,Produkte!$A$5:$H$104,5,FALSE),""))</f>
        <v/>
      </c>
      <c r="I15" s="39">
        <f>IF(OR(F15="",G15="",H15=""),"",IFERROR(MAX(0,F15+H15-G15),""))</f>
        <v/>
      </c>
      <c r="J15" s="48" t="n"/>
      <c r="K15" s="25">
        <f>IF(C15="","",IFERROR(VLOOKUP(C15,Produkte!$A$5:$H$104,7,FALSE),""))</f>
        <v/>
      </c>
      <c r="L15" s="41">
        <f>IF(OR(J15="",C15=""),"",IFERROR(J15*VLOOKUP(C15,Produkte!$A$5:$H$104,6,FALSE),""))</f>
        <v/>
      </c>
      <c r="M15" s="39">
        <f>IF(OR(G15="",F15="",J15=""),"",IFERROR(G15+J15-F15,""))</f>
        <v/>
      </c>
      <c r="N15" s="39">
        <f>IF(OR(M15="",H15=""),"",IFERROR(M15-H15,""))</f>
        <v/>
      </c>
      <c r="O15" s="25">
        <f>IF(AND(B15="",C15=""),"",IF(OR(B15="",C15="",F15="",G15="",H15="",J15=""),"Eingabe fehlt",IF(N15&lt;0,"Unter Ziel",IF(N15=0,"Im Ziel","Über Ziel"))))</f>
        <v/>
      </c>
    </row>
    <row r="16">
      <c r="A16" s="22" t="n"/>
      <c r="B16" s="47" t="n"/>
      <c r="C16" s="22" t="n"/>
      <c r="D16" s="48" t="n"/>
      <c r="E16" s="48" t="n"/>
      <c r="F16" s="38">
        <f>IF(AND(D16="",E16=""),"",IFERROR(MAX(IF(D16="",0,D16),IF(E16="",0,E16)),""))</f>
        <v/>
      </c>
      <c r="G16" s="38">
        <f>IF(OR(B16="",C16=""),"",IFERROR(VLOOKUP(C16,Produkte!$A$5:$H$104,4,FALSE)+SUMIFS($J$5:$J$104,$C$5:$C$104,C16,$B$5:$B$104,"&lt;"&amp;B16)-SUMIFS($F$5:$F$104,$C$5:$C$104,C16,$B$5:$B$104,"&lt;"&amp;B16),""))</f>
        <v/>
      </c>
      <c r="H16" s="38">
        <f>IF(OR(B16="",C16=""),"",IFERROR(VLOOKUP(C16,Produkte!$A$5:$H$104,5,FALSE),""))</f>
        <v/>
      </c>
      <c r="I16" s="38">
        <f>IF(OR(F16="",G16="",H16=""),"",IFERROR(MAX(0,F16+H16-G16),""))</f>
        <v/>
      </c>
      <c r="J16" s="48" t="n"/>
      <c r="K16" s="26">
        <f>IF(C16="","",IFERROR(VLOOKUP(C16,Produkte!$A$5:$H$104,7,FALSE),""))</f>
        <v/>
      </c>
      <c r="L16" s="40">
        <f>IF(OR(J16="",C16=""),"",IFERROR(J16*VLOOKUP(C16,Produkte!$A$5:$H$104,6,FALSE),""))</f>
        <v/>
      </c>
      <c r="M16" s="38">
        <f>IF(OR(G16="",F16="",J16=""),"",IFERROR(G16+J16-F16,""))</f>
        <v/>
      </c>
      <c r="N16" s="38">
        <f>IF(OR(M16="",H16=""),"",IFERROR(M16-H16,""))</f>
        <v/>
      </c>
      <c r="O16" s="26">
        <f>IF(AND(B16="",C16=""),"",IF(OR(B16="",C16="",F16="",G16="",H16="",J16=""),"Eingabe fehlt",IF(N16&lt;0,"Unter Ziel",IF(N16=0,"Im Ziel","Über Ziel"))))</f>
        <v/>
      </c>
    </row>
    <row r="17">
      <c r="A17" s="22" t="n"/>
      <c r="B17" s="47" t="n"/>
      <c r="C17" s="22" t="n"/>
      <c r="D17" s="48" t="n"/>
      <c r="E17" s="48" t="n"/>
      <c r="F17" s="39">
        <f>IF(AND(D17="",E17=""),"",IFERROR(MAX(IF(D17="",0,D17),IF(E17="",0,E17)),""))</f>
        <v/>
      </c>
      <c r="G17" s="39">
        <f>IF(OR(B17="",C17=""),"",IFERROR(VLOOKUP(C17,Produkte!$A$5:$H$104,4,FALSE)+SUMIFS($J$5:$J$104,$C$5:$C$104,C17,$B$5:$B$104,"&lt;"&amp;B17)-SUMIFS($F$5:$F$104,$C$5:$C$104,C17,$B$5:$B$104,"&lt;"&amp;B17),""))</f>
        <v/>
      </c>
      <c r="H17" s="39">
        <f>IF(OR(B17="",C17=""),"",IFERROR(VLOOKUP(C17,Produkte!$A$5:$H$104,5,FALSE),""))</f>
        <v/>
      </c>
      <c r="I17" s="39">
        <f>IF(OR(F17="",G17="",H17=""),"",IFERROR(MAX(0,F17+H17-G17),""))</f>
        <v/>
      </c>
      <c r="J17" s="48" t="n"/>
      <c r="K17" s="25">
        <f>IF(C17="","",IFERROR(VLOOKUP(C17,Produkte!$A$5:$H$104,7,FALSE),""))</f>
        <v/>
      </c>
      <c r="L17" s="41">
        <f>IF(OR(J17="",C17=""),"",IFERROR(J17*VLOOKUP(C17,Produkte!$A$5:$H$104,6,FALSE),""))</f>
        <v/>
      </c>
      <c r="M17" s="39">
        <f>IF(OR(G17="",F17="",J17=""),"",IFERROR(G17+J17-F17,""))</f>
        <v/>
      </c>
      <c r="N17" s="39">
        <f>IF(OR(M17="",H17=""),"",IFERROR(M17-H17,""))</f>
        <v/>
      </c>
      <c r="O17" s="25">
        <f>IF(AND(B17="",C17=""),"",IF(OR(B17="",C17="",F17="",G17="",H17="",J17=""),"Eingabe fehlt",IF(N17&lt;0,"Unter Ziel",IF(N17=0,"Im Ziel","Über Ziel"))))</f>
        <v/>
      </c>
    </row>
    <row r="18">
      <c r="A18" s="22" t="n"/>
      <c r="B18" s="47" t="n"/>
      <c r="C18" s="22" t="n"/>
      <c r="D18" s="48" t="n"/>
      <c r="E18" s="48" t="n"/>
      <c r="F18" s="38">
        <f>IF(AND(D18="",E18=""),"",IFERROR(MAX(IF(D18="",0,D18),IF(E18="",0,E18)),""))</f>
        <v/>
      </c>
      <c r="G18" s="38">
        <f>IF(OR(B18="",C18=""),"",IFERROR(VLOOKUP(C18,Produkte!$A$5:$H$104,4,FALSE)+SUMIFS($J$5:$J$104,$C$5:$C$104,C18,$B$5:$B$104,"&lt;"&amp;B18)-SUMIFS($F$5:$F$104,$C$5:$C$104,C18,$B$5:$B$104,"&lt;"&amp;B18),""))</f>
        <v/>
      </c>
      <c r="H18" s="38">
        <f>IF(OR(B18="",C18=""),"",IFERROR(VLOOKUP(C18,Produkte!$A$5:$H$104,5,FALSE),""))</f>
        <v/>
      </c>
      <c r="I18" s="38">
        <f>IF(OR(F18="",G18="",H18=""),"",IFERROR(MAX(0,F18+H18-G18),""))</f>
        <v/>
      </c>
      <c r="J18" s="48" t="n"/>
      <c r="K18" s="26">
        <f>IF(C18="","",IFERROR(VLOOKUP(C18,Produkte!$A$5:$H$104,7,FALSE),""))</f>
        <v/>
      </c>
      <c r="L18" s="40">
        <f>IF(OR(J18="",C18=""),"",IFERROR(J18*VLOOKUP(C18,Produkte!$A$5:$H$104,6,FALSE),""))</f>
        <v/>
      </c>
      <c r="M18" s="38">
        <f>IF(OR(G18="",F18="",J18=""),"",IFERROR(G18+J18-F18,""))</f>
        <v/>
      </c>
      <c r="N18" s="38">
        <f>IF(OR(M18="",H18=""),"",IFERROR(M18-H18,""))</f>
        <v/>
      </c>
      <c r="O18" s="26">
        <f>IF(AND(B18="",C18=""),"",IF(OR(B18="",C18="",F18="",G18="",H18="",J18=""),"Eingabe fehlt",IF(N18&lt;0,"Unter Ziel",IF(N18=0,"Im Ziel","Über Ziel"))))</f>
        <v/>
      </c>
    </row>
    <row r="19">
      <c r="A19" s="22" t="n"/>
      <c r="B19" s="47" t="n"/>
      <c r="C19" s="22" t="n"/>
      <c r="D19" s="48" t="n"/>
      <c r="E19" s="48" t="n"/>
      <c r="F19" s="39">
        <f>IF(AND(D19="",E19=""),"",IFERROR(MAX(IF(D19="",0,D19),IF(E19="",0,E19)),""))</f>
        <v/>
      </c>
      <c r="G19" s="39">
        <f>IF(OR(B19="",C19=""),"",IFERROR(VLOOKUP(C19,Produkte!$A$5:$H$104,4,FALSE)+SUMIFS($J$5:$J$104,$C$5:$C$104,C19,$B$5:$B$104,"&lt;"&amp;B19)-SUMIFS($F$5:$F$104,$C$5:$C$104,C19,$B$5:$B$104,"&lt;"&amp;B19),""))</f>
        <v/>
      </c>
      <c r="H19" s="39">
        <f>IF(OR(B19="",C19=""),"",IFERROR(VLOOKUP(C19,Produkte!$A$5:$H$104,5,FALSE),""))</f>
        <v/>
      </c>
      <c r="I19" s="39">
        <f>IF(OR(F19="",G19="",H19=""),"",IFERROR(MAX(0,F19+H19-G19),""))</f>
        <v/>
      </c>
      <c r="J19" s="48" t="n"/>
      <c r="K19" s="25">
        <f>IF(C19="","",IFERROR(VLOOKUP(C19,Produkte!$A$5:$H$104,7,FALSE),""))</f>
        <v/>
      </c>
      <c r="L19" s="41">
        <f>IF(OR(J19="",C19=""),"",IFERROR(J19*VLOOKUP(C19,Produkte!$A$5:$H$104,6,FALSE),""))</f>
        <v/>
      </c>
      <c r="M19" s="39">
        <f>IF(OR(G19="",F19="",J19=""),"",IFERROR(G19+J19-F19,""))</f>
        <v/>
      </c>
      <c r="N19" s="39">
        <f>IF(OR(M19="",H19=""),"",IFERROR(M19-H19,""))</f>
        <v/>
      </c>
      <c r="O19" s="25">
        <f>IF(AND(B19="",C19=""),"",IF(OR(B19="",C19="",F19="",G19="",H19="",J19=""),"Eingabe fehlt",IF(N19&lt;0,"Unter Ziel",IF(N19=0,"Im Ziel","Über Ziel"))))</f>
        <v/>
      </c>
    </row>
    <row r="20">
      <c r="A20" s="22" t="n"/>
      <c r="B20" s="47" t="n"/>
      <c r="C20" s="22" t="n"/>
      <c r="D20" s="48" t="n"/>
      <c r="E20" s="48" t="n"/>
      <c r="F20" s="38">
        <f>IF(AND(D20="",E20=""),"",IFERROR(MAX(IF(D20="",0,D20),IF(E20="",0,E20)),""))</f>
        <v/>
      </c>
      <c r="G20" s="38">
        <f>IF(OR(B20="",C20=""),"",IFERROR(VLOOKUP(C20,Produkte!$A$5:$H$104,4,FALSE)+SUMIFS($J$5:$J$104,$C$5:$C$104,C20,$B$5:$B$104,"&lt;"&amp;B20)-SUMIFS($F$5:$F$104,$C$5:$C$104,C20,$B$5:$B$104,"&lt;"&amp;B20),""))</f>
        <v/>
      </c>
      <c r="H20" s="38">
        <f>IF(OR(B20="",C20=""),"",IFERROR(VLOOKUP(C20,Produkte!$A$5:$H$104,5,FALSE),""))</f>
        <v/>
      </c>
      <c r="I20" s="38">
        <f>IF(OR(F20="",G20="",H20=""),"",IFERROR(MAX(0,F20+H20-G20),""))</f>
        <v/>
      </c>
      <c r="J20" s="48" t="n"/>
      <c r="K20" s="26">
        <f>IF(C20="","",IFERROR(VLOOKUP(C20,Produkte!$A$5:$H$104,7,FALSE),""))</f>
        <v/>
      </c>
      <c r="L20" s="40">
        <f>IF(OR(J20="",C20=""),"",IFERROR(J20*VLOOKUP(C20,Produkte!$A$5:$H$104,6,FALSE),""))</f>
        <v/>
      </c>
      <c r="M20" s="38">
        <f>IF(OR(G20="",F20="",J20=""),"",IFERROR(G20+J20-F20,""))</f>
        <v/>
      </c>
      <c r="N20" s="38">
        <f>IF(OR(M20="",H20=""),"",IFERROR(M20-H20,""))</f>
        <v/>
      </c>
      <c r="O20" s="26">
        <f>IF(AND(B20="",C20=""),"",IF(OR(B20="",C20="",F20="",G20="",H20="",J20=""),"Eingabe fehlt",IF(N20&lt;0,"Unter Ziel",IF(N20=0,"Im Ziel","Über Ziel"))))</f>
        <v/>
      </c>
    </row>
    <row r="21">
      <c r="A21" s="22" t="n"/>
      <c r="B21" s="47" t="n"/>
      <c r="C21" s="22" t="n"/>
      <c r="D21" s="48" t="n"/>
      <c r="E21" s="48" t="n"/>
      <c r="F21" s="39">
        <f>IF(AND(D21="",E21=""),"",IFERROR(MAX(IF(D21="",0,D21),IF(E21="",0,E21)),""))</f>
        <v/>
      </c>
      <c r="G21" s="39">
        <f>IF(OR(B21="",C21=""),"",IFERROR(VLOOKUP(C21,Produkte!$A$5:$H$104,4,FALSE)+SUMIFS($J$5:$J$104,$C$5:$C$104,C21,$B$5:$B$104,"&lt;"&amp;B21)-SUMIFS($F$5:$F$104,$C$5:$C$104,C21,$B$5:$B$104,"&lt;"&amp;B21),""))</f>
        <v/>
      </c>
      <c r="H21" s="39">
        <f>IF(OR(B21="",C21=""),"",IFERROR(VLOOKUP(C21,Produkte!$A$5:$H$104,5,FALSE),""))</f>
        <v/>
      </c>
      <c r="I21" s="39">
        <f>IF(OR(F21="",G21="",H21=""),"",IFERROR(MAX(0,F21+H21-G21),""))</f>
        <v/>
      </c>
      <c r="J21" s="48" t="n"/>
      <c r="K21" s="25">
        <f>IF(C21="","",IFERROR(VLOOKUP(C21,Produkte!$A$5:$H$104,7,FALSE),""))</f>
        <v/>
      </c>
      <c r="L21" s="41">
        <f>IF(OR(J21="",C21=""),"",IFERROR(J21*VLOOKUP(C21,Produkte!$A$5:$H$104,6,FALSE),""))</f>
        <v/>
      </c>
      <c r="M21" s="39">
        <f>IF(OR(G21="",F21="",J21=""),"",IFERROR(G21+J21-F21,""))</f>
        <v/>
      </c>
      <c r="N21" s="39">
        <f>IF(OR(M21="",H21=""),"",IFERROR(M21-H21,""))</f>
        <v/>
      </c>
      <c r="O21" s="25">
        <f>IF(AND(B21="",C21=""),"",IF(OR(B21="",C21="",F21="",G21="",H21="",J21=""),"Eingabe fehlt",IF(N21&lt;0,"Unter Ziel",IF(N21=0,"Im Ziel","Über Ziel"))))</f>
        <v/>
      </c>
    </row>
    <row r="22">
      <c r="A22" s="22" t="n"/>
      <c r="B22" s="47" t="n"/>
      <c r="C22" s="22" t="n"/>
      <c r="D22" s="48" t="n"/>
      <c r="E22" s="48" t="n"/>
      <c r="F22" s="38">
        <f>IF(AND(D22="",E22=""),"",IFERROR(MAX(IF(D22="",0,D22),IF(E22="",0,E22)),""))</f>
        <v/>
      </c>
      <c r="G22" s="38">
        <f>IF(OR(B22="",C22=""),"",IFERROR(VLOOKUP(C22,Produkte!$A$5:$H$104,4,FALSE)+SUMIFS($J$5:$J$104,$C$5:$C$104,C22,$B$5:$B$104,"&lt;"&amp;B22)-SUMIFS($F$5:$F$104,$C$5:$C$104,C22,$B$5:$B$104,"&lt;"&amp;B22),""))</f>
        <v/>
      </c>
      <c r="H22" s="38">
        <f>IF(OR(B22="",C22=""),"",IFERROR(VLOOKUP(C22,Produkte!$A$5:$H$104,5,FALSE),""))</f>
        <v/>
      </c>
      <c r="I22" s="38">
        <f>IF(OR(F22="",G22="",H22=""),"",IFERROR(MAX(0,F22+H22-G22),""))</f>
        <v/>
      </c>
      <c r="J22" s="48" t="n"/>
      <c r="K22" s="26">
        <f>IF(C22="","",IFERROR(VLOOKUP(C22,Produkte!$A$5:$H$104,7,FALSE),""))</f>
        <v/>
      </c>
      <c r="L22" s="40">
        <f>IF(OR(J22="",C22=""),"",IFERROR(J22*VLOOKUP(C22,Produkte!$A$5:$H$104,6,FALSE),""))</f>
        <v/>
      </c>
      <c r="M22" s="38">
        <f>IF(OR(G22="",F22="",J22=""),"",IFERROR(G22+J22-F22,""))</f>
        <v/>
      </c>
      <c r="N22" s="38">
        <f>IF(OR(M22="",H22=""),"",IFERROR(M22-H22,""))</f>
        <v/>
      </c>
      <c r="O22" s="26">
        <f>IF(AND(B22="",C22=""),"",IF(OR(B22="",C22="",F22="",G22="",H22="",J22=""),"Eingabe fehlt",IF(N22&lt;0,"Unter Ziel",IF(N22=0,"Im Ziel","Über Ziel"))))</f>
        <v/>
      </c>
    </row>
    <row r="23">
      <c r="A23" s="22" t="n"/>
      <c r="B23" s="47" t="n"/>
      <c r="C23" s="22" t="n"/>
      <c r="D23" s="48" t="n"/>
      <c r="E23" s="48" t="n"/>
      <c r="F23" s="39">
        <f>IF(AND(D23="",E23=""),"",IFERROR(MAX(IF(D23="",0,D23),IF(E23="",0,E23)),""))</f>
        <v/>
      </c>
      <c r="G23" s="39">
        <f>IF(OR(B23="",C23=""),"",IFERROR(VLOOKUP(C23,Produkte!$A$5:$H$104,4,FALSE)+SUMIFS($J$5:$J$104,$C$5:$C$104,C23,$B$5:$B$104,"&lt;"&amp;B23)-SUMIFS($F$5:$F$104,$C$5:$C$104,C23,$B$5:$B$104,"&lt;"&amp;B23),""))</f>
        <v/>
      </c>
      <c r="H23" s="39">
        <f>IF(OR(B23="",C23=""),"",IFERROR(VLOOKUP(C23,Produkte!$A$5:$H$104,5,FALSE),""))</f>
        <v/>
      </c>
      <c r="I23" s="39">
        <f>IF(OR(F23="",G23="",H23=""),"",IFERROR(MAX(0,F23+H23-G23),""))</f>
        <v/>
      </c>
      <c r="J23" s="48" t="n"/>
      <c r="K23" s="25">
        <f>IF(C23="","",IFERROR(VLOOKUP(C23,Produkte!$A$5:$H$104,7,FALSE),""))</f>
        <v/>
      </c>
      <c r="L23" s="41">
        <f>IF(OR(J23="",C23=""),"",IFERROR(J23*VLOOKUP(C23,Produkte!$A$5:$H$104,6,FALSE),""))</f>
        <v/>
      </c>
      <c r="M23" s="39">
        <f>IF(OR(G23="",F23="",J23=""),"",IFERROR(G23+J23-F23,""))</f>
        <v/>
      </c>
      <c r="N23" s="39">
        <f>IF(OR(M23="",H23=""),"",IFERROR(M23-H23,""))</f>
        <v/>
      </c>
      <c r="O23" s="25">
        <f>IF(AND(B23="",C23=""),"",IF(OR(B23="",C23="",F23="",G23="",H23="",J23=""),"Eingabe fehlt",IF(N23&lt;0,"Unter Ziel",IF(N23=0,"Im Ziel","Über Ziel"))))</f>
        <v/>
      </c>
    </row>
    <row r="24">
      <c r="A24" s="22" t="n"/>
      <c r="B24" s="47" t="n"/>
      <c r="C24" s="22" t="n"/>
      <c r="D24" s="48" t="n"/>
      <c r="E24" s="48" t="n"/>
      <c r="F24" s="38">
        <f>IF(AND(D24="",E24=""),"",IFERROR(MAX(IF(D24="",0,D24),IF(E24="",0,E24)),""))</f>
        <v/>
      </c>
      <c r="G24" s="38">
        <f>IF(OR(B24="",C24=""),"",IFERROR(VLOOKUP(C24,Produkte!$A$5:$H$104,4,FALSE)+SUMIFS($J$5:$J$104,$C$5:$C$104,C24,$B$5:$B$104,"&lt;"&amp;B24)-SUMIFS($F$5:$F$104,$C$5:$C$104,C24,$B$5:$B$104,"&lt;"&amp;B24),""))</f>
        <v/>
      </c>
      <c r="H24" s="38">
        <f>IF(OR(B24="",C24=""),"",IFERROR(VLOOKUP(C24,Produkte!$A$5:$H$104,5,FALSE),""))</f>
        <v/>
      </c>
      <c r="I24" s="38">
        <f>IF(OR(F24="",G24="",H24=""),"",IFERROR(MAX(0,F24+H24-G24),""))</f>
        <v/>
      </c>
      <c r="J24" s="48" t="n"/>
      <c r="K24" s="26">
        <f>IF(C24="","",IFERROR(VLOOKUP(C24,Produkte!$A$5:$H$104,7,FALSE),""))</f>
        <v/>
      </c>
      <c r="L24" s="40">
        <f>IF(OR(J24="",C24=""),"",IFERROR(J24*VLOOKUP(C24,Produkte!$A$5:$H$104,6,FALSE),""))</f>
        <v/>
      </c>
      <c r="M24" s="38">
        <f>IF(OR(G24="",F24="",J24=""),"",IFERROR(G24+J24-F24,""))</f>
        <v/>
      </c>
      <c r="N24" s="38">
        <f>IF(OR(M24="",H24=""),"",IFERROR(M24-H24,""))</f>
        <v/>
      </c>
      <c r="O24" s="26">
        <f>IF(AND(B24="",C24=""),"",IF(OR(B24="",C24="",F24="",G24="",H24="",J24=""),"Eingabe fehlt",IF(N24&lt;0,"Unter Ziel",IF(N24=0,"Im Ziel","Über Ziel"))))</f>
        <v/>
      </c>
    </row>
    <row r="25">
      <c r="A25" s="22" t="n"/>
      <c r="B25" s="47" t="n"/>
      <c r="C25" s="22" t="n"/>
      <c r="D25" s="48" t="n"/>
      <c r="E25" s="48" t="n"/>
      <c r="F25" s="39">
        <f>IF(AND(D25="",E25=""),"",IFERROR(MAX(IF(D25="",0,D25),IF(E25="",0,E25)),""))</f>
        <v/>
      </c>
      <c r="G25" s="39">
        <f>IF(OR(B25="",C25=""),"",IFERROR(VLOOKUP(C25,Produkte!$A$5:$H$104,4,FALSE)+SUMIFS($J$5:$J$104,$C$5:$C$104,C25,$B$5:$B$104,"&lt;"&amp;B25)-SUMIFS($F$5:$F$104,$C$5:$C$104,C25,$B$5:$B$104,"&lt;"&amp;B25),""))</f>
        <v/>
      </c>
      <c r="H25" s="39">
        <f>IF(OR(B25="",C25=""),"",IFERROR(VLOOKUP(C25,Produkte!$A$5:$H$104,5,FALSE),""))</f>
        <v/>
      </c>
      <c r="I25" s="39">
        <f>IF(OR(F25="",G25="",H25=""),"",IFERROR(MAX(0,F25+H25-G25),""))</f>
        <v/>
      </c>
      <c r="J25" s="48" t="n"/>
      <c r="K25" s="25">
        <f>IF(C25="","",IFERROR(VLOOKUP(C25,Produkte!$A$5:$H$104,7,FALSE),""))</f>
        <v/>
      </c>
      <c r="L25" s="41">
        <f>IF(OR(J25="",C25=""),"",IFERROR(J25*VLOOKUP(C25,Produkte!$A$5:$H$104,6,FALSE),""))</f>
        <v/>
      </c>
      <c r="M25" s="39">
        <f>IF(OR(G25="",F25="",J25=""),"",IFERROR(G25+J25-F25,""))</f>
        <v/>
      </c>
      <c r="N25" s="39">
        <f>IF(OR(M25="",H25=""),"",IFERROR(M25-H25,""))</f>
        <v/>
      </c>
      <c r="O25" s="25">
        <f>IF(AND(B25="",C25=""),"",IF(OR(B25="",C25="",F25="",G25="",H25="",J25=""),"Eingabe fehlt",IF(N25&lt;0,"Unter Ziel",IF(N25=0,"Im Ziel","Über Ziel"))))</f>
        <v/>
      </c>
    </row>
    <row r="26">
      <c r="A26" s="22" t="n"/>
      <c r="B26" s="47" t="n"/>
      <c r="C26" s="22" t="n"/>
      <c r="D26" s="48" t="n"/>
      <c r="E26" s="48" t="n"/>
      <c r="F26" s="38">
        <f>IF(AND(D26="",E26=""),"",IFERROR(MAX(IF(D26="",0,D26),IF(E26="",0,E26)),""))</f>
        <v/>
      </c>
      <c r="G26" s="38">
        <f>IF(OR(B26="",C26=""),"",IFERROR(VLOOKUP(C26,Produkte!$A$5:$H$104,4,FALSE)+SUMIFS($J$5:$J$104,$C$5:$C$104,C26,$B$5:$B$104,"&lt;"&amp;B26)-SUMIFS($F$5:$F$104,$C$5:$C$104,C26,$B$5:$B$104,"&lt;"&amp;B26),""))</f>
        <v/>
      </c>
      <c r="H26" s="38">
        <f>IF(OR(B26="",C26=""),"",IFERROR(VLOOKUP(C26,Produkte!$A$5:$H$104,5,FALSE),""))</f>
        <v/>
      </c>
      <c r="I26" s="38">
        <f>IF(OR(F26="",G26="",H26=""),"",IFERROR(MAX(0,F26+H26-G26),""))</f>
        <v/>
      </c>
      <c r="J26" s="48" t="n"/>
      <c r="K26" s="26">
        <f>IF(C26="","",IFERROR(VLOOKUP(C26,Produkte!$A$5:$H$104,7,FALSE),""))</f>
        <v/>
      </c>
      <c r="L26" s="40">
        <f>IF(OR(J26="",C26=""),"",IFERROR(J26*VLOOKUP(C26,Produkte!$A$5:$H$104,6,FALSE),""))</f>
        <v/>
      </c>
      <c r="M26" s="38">
        <f>IF(OR(G26="",F26="",J26=""),"",IFERROR(G26+J26-F26,""))</f>
        <v/>
      </c>
      <c r="N26" s="38">
        <f>IF(OR(M26="",H26=""),"",IFERROR(M26-H26,""))</f>
        <v/>
      </c>
      <c r="O26" s="26">
        <f>IF(AND(B26="",C26=""),"",IF(OR(B26="",C26="",F26="",G26="",H26="",J26=""),"Eingabe fehlt",IF(N26&lt;0,"Unter Ziel",IF(N26=0,"Im Ziel","Über Ziel"))))</f>
        <v/>
      </c>
    </row>
    <row r="27">
      <c r="A27" s="22" t="n"/>
      <c r="B27" s="47" t="n"/>
      <c r="C27" s="22" t="n"/>
      <c r="D27" s="48" t="n"/>
      <c r="E27" s="48" t="n"/>
      <c r="F27" s="39">
        <f>IF(AND(D27="",E27=""),"",IFERROR(MAX(IF(D27="",0,D27),IF(E27="",0,E27)),""))</f>
        <v/>
      </c>
      <c r="G27" s="39">
        <f>IF(OR(B27="",C27=""),"",IFERROR(VLOOKUP(C27,Produkte!$A$5:$H$104,4,FALSE)+SUMIFS($J$5:$J$104,$C$5:$C$104,C27,$B$5:$B$104,"&lt;"&amp;B27)-SUMIFS($F$5:$F$104,$C$5:$C$104,C27,$B$5:$B$104,"&lt;"&amp;B27),""))</f>
        <v/>
      </c>
      <c r="H27" s="39">
        <f>IF(OR(B27="",C27=""),"",IFERROR(VLOOKUP(C27,Produkte!$A$5:$H$104,5,FALSE),""))</f>
        <v/>
      </c>
      <c r="I27" s="39">
        <f>IF(OR(F27="",G27="",H27=""),"",IFERROR(MAX(0,F27+H27-G27),""))</f>
        <v/>
      </c>
      <c r="J27" s="48" t="n"/>
      <c r="K27" s="25">
        <f>IF(C27="","",IFERROR(VLOOKUP(C27,Produkte!$A$5:$H$104,7,FALSE),""))</f>
        <v/>
      </c>
      <c r="L27" s="41">
        <f>IF(OR(J27="",C27=""),"",IFERROR(J27*VLOOKUP(C27,Produkte!$A$5:$H$104,6,FALSE),""))</f>
        <v/>
      </c>
      <c r="M27" s="39">
        <f>IF(OR(G27="",F27="",J27=""),"",IFERROR(G27+J27-F27,""))</f>
        <v/>
      </c>
      <c r="N27" s="39">
        <f>IF(OR(M27="",H27=""),"",IFERROR(M27-H27,""))</f>
        <v/>
      </c>
      <c r="O27" s="25">
        <f>IF(AND(B27="",C27=""),"",IF(OR(B27="",C27="",F27="",G27="",H27="",J27=""),"Eingabe fehlt",IF(N27&lt;0,"Unter Ziel",IF(N27=0,"Im Ziel","Über Ziel"))))</f>
        <v/>
      </c>
    </row>
    <row r="28">
      <c r="A28" s="22" t="n"/>
      <c r="B28" s="47" t="n"/>
      <c r="C28" s="22" t="n"/>
      <c r="D28" s="48" t="n"/>
      <c r="E28" s="48" t="n"/>
      <c r="F28" s="38">
        <f>IF(AND(D28="",E28=""),"",IFERROR(MAX(IF(D28="",0,D28),IF(E28="",0,E28)),""))</f>
        <v/>
      </c>
      <c r="G28" s="38">
        <f>IF(OR(B28="",C28=""),"",IFERROR(VLOOKUP(C28,Produkte!$A$5:$H$104,4,FALSE)+SUMIFS($J$5:$J$104,$C$5:$C$104,C28,$B$5:$B$104,"&lt;"&amp;B28)-SUMIFS($F$5:$F$104,$C$5:$C$104,C28,$B$5:$B$104,"&lt;"&amp;B28),""))</f>
        <v/>
      </c>
      <c r="H28" s="38">
        <f>IF(OR(B28="",C28=""),"",IFERROR(VLOOKUP(C28,Produkte!$A$5:$H$104,5,FALSE),""))</f>
        <v/>
      </c>
      <c r="I28" s="38">
        <f>IF(OR(F28="",G28="",H28=""),"",IFERROR(MAX(0,F28+H28-G28),""))</f>
        <v/>
      </c>
      <c r="J28" s="48" t="n"/>
      <c r="K28" s="26">
        <f>IF(C28="","",IFERROR(VLOOKUP(C28,Produkte!$A$5:$H$104,7,FALSE),""))</f>
        <v/>
      </c>
      <c r="L28" s="40">
        <f>IF(OR(J28="",C28=""),"",IFERROR(J28*VLOOKUP(C28,Produkte!$A$5:$H$104,6,FALSE),""))</f>
        <v/>
      </c>
      <c r="M28" s="38">
        <f>IF(OR(G28="",F28="",J28=""),"",IFERROR(G28+J28-F28,""))</f>
        <v/>
      </c>
      <c r="N28" s="38">
        <f>IF(OR(M28="",H28=""),"",IFERROR(M28-H28,""))</f>
        <v/>
      </c>
      <c r="O28" s="26">
        <f>IF(AND(B28="",C28=""),"",IF(OR(B28="",C28="",F28="",G28="",H28="",J28=""),"Eingabe fehlt",IF(N28&lt;0,"Unter Ziel",IF(N28=0,"Im Ziel","Über Ziel"))))</f>
        <v/>
      </c>
    </row>
    <row r="29">
      <c r="A29" s="22" t="n"/>
      <c r="B29" s="47" t="n"/>
      <c r="C29" s="22" t="n"/>
      <c r="D29" s="48" t="n"/>
      <c r="E29" s="48" t="n"/>
      <c r="F29" s="39">
        <f>IF(AND(D29="",E29=""),"",IFERROR(MAX(IF(D29="",0,D29),IF(E29="",0,E29)),""))</f>
        <v/>
      </c>
      <c r="G29" s="39">
        <f>IF(OR(B29="",C29=""),"",IFERROR(VLOOKUP(C29,Produkte!$A$5:$H$104,4,FALSE)+SUMIFS($J$5:$J$104,$C$5:$C$104,C29,$B$5:$B$104,"&lt;"&amp;B29)-SUMIFS($F$5:$F$104,$C$5:$C$104,C29,$B$5:$B$104,"&lt;"&amp;B29),""))</f>
        <v/>
      </c>
      <c r="H29" s="39">
        <f>IF(OR(B29="",C29=""),"",IFERROR(VLOOKUP(C29,Produkte!$A$5:$H$104,5,FALSE),""))</f>
        <v/>
      </c>
      <c r="I29" s="39">
        <f>IF(OR(F29="",G29="",H29=""),"",IFERROR(MAX(0,F29+H29-G29),""))</f>
        <v/>
      </c>
      <c r="J29" s="48" t="n"/>
      <c r="K29" s="25">
        <f>IF(C29="","",IFERROR(VLOOKUP(C29,Produkte!$A$5:$H$104,7,FALSE),""))</f>
        <v/>
      </c>
      <c r="L29" s="41">
        <f>IF(OR(J29="",C29=""),"",IFERROR(J29*VLOOKUP(C29,Produkte!$A$5:$H$104,6,FALSE),""))</f>
        <v/>
      </c>
      <c r="M29" s="39">
        <f>IF(OR(G29="",F29="",J29=""),"",IFERROR(G29+J29-F29,""))</f>
        <v/>
      </c>
      <c r="N29" s="39">
        <f>IF(OR(M29="",H29=""),"",IFERROR(M29-H29,""))</f>
        <v/>
      </c>
      <c r="O29" s="25">
        <f>IF(AND(B29="",C29=""),"",IF(OR(B29="",C29="",F29="",G29="",H29="",J29=""),"Eingabe fehlt",IF(N29&lt;0,"Unter Ziel",IF(N29=0,"Im Ziel","Über Ziel"))))</f>
        <v/>
      </c>
    </row>
    <row r="30">
      <c r="A30" s="22" t="n"/>
      <c r="B30" s="47" t="n"/>
      <c r="C30" s="22" t="n"/>
      <c r="D30" s="48" t="n"/>
      <c r="E30" s="48" t="n"/>
      <c r="F30" s="38">
        <f>IF(AND(D30="",E30=""),"",IFERROR(MAX(IF(D30="",0,D30),IF(E30="",0,E30)),""))</f>
        <v/>
      </c>
      <c r="G30" s="38">
        <f>IF(OR(B30="",C30=""),"",IFERROR(VLOOKUP(C30,Produkte!$A$5:$H$104,4,FALSE)+SUMIFS($J$5:$J$104,$C$5:$C$104,C30,$B$5:$B$104,"&lt;"&amp;B30)-SUMIFS($F$5:$F$104,$C$5:$C$104,C30,$B$5:$B$104,"&lt;"&amp;B30),""))</f>
        <v/>
      </c>
      <c r="H30" s="38">
        <f>IF(OR(B30="",C30=""),"",IFERROR(VLOOKUP(C30,Produkte!$A$5:$H$104,5,FALSE),""))</f>
        <v/>
      </c>
      <c r="I30" s="38">
        <f>IF(OR(F30="",G30="",H30=""),"",IFERROR(MAX(0,F30+H30-G30),""))</f>
        <v/>
      </c>
      <c r="J30" s="48" t="n"/>
      <c r="K30" s="26">
        <f>IF(C30="","",IFERROR(VLOOKUP(C30,Produkte!$A$5:$H$104,7,FALSE),""))</f>
        <v/>
      </c>
      <c r="L30" s="40">
        <f>IF(OR(J30="",C30=""),"",IFERROR(J30*VLOOKUP(C30,Produkte!$A$5:$H$104,6,FALSE),""))</f>
        <v/>
      </c>
      <c r="M30" s="38">
        <f>IF(OR(G30="",F30="",J30=""),"",IFERROR(G30+J30-F30,""))</f>
        <v/>
      </c>
      <c r="N30" s="38">
        <f>IF(OR(M30="",H30=""),"",IFERROR(M30-H30,""))</f>
        <v/>
      </c>
      <c r="O30" s="26">
        <f>IF(AND(B30="",C30=""),"",IF(OR(B30="",C30="",F30="",G30="",H30="",J30=""),"Eingabe fehlt",IF(N30&lt;0,"Unter Ziel",IF(N30=0,"Im Ziel","Über Ziel"))))</f>
        <v/>
      </c>
    </row>
    <row r="31">
      <c r="A31" s="22" t="n"/>
      <c r="B31" s="47" t="n"/>
      <c r="C31" s="22" t="n"/>
      <c r="D31" s="48" t="n"/>
      <c r="E31" s="48" t="n"/>
      <c r="F31" s="39">
        <f>IF(AND(D31="",E31=""),"",IFERROR(MAX(IF(D31="",0,D31),IF(E31="",0,E31)),""))</f>
        <v/>
      </c>
      <c r="G31" s="39">
        <f>IF(OR(B31="",C31=""),"",IFERROR(VLOOKUP(C31,Produkte!$A$5:$H$104,4,FALSE)+SUMIFS($J$5:$J$104,$C$5:$C$104,C31,$B$5:$B$104,"&lt;"&amp;B31)-SUMIFS($F$5:$F$104,$C$5:$C$104,C31,$B$5:$B$104,"&lt;"&amp;B31),""))</f>
        <v/>
      </c>
      <c r="H31" s="39">
        <f>IF(OR(B31="",C31=""),"",IFERROR(VLOOKUP(C31,Produkte!$A$5:$H$104,5,FALSE),""))</f>
        <v/>
      </c>
      <c r="I31" s="39">
        <f>IF(OR(F31="",G31="",H31=""),"",IFERROR(MAX(0,F31+H31-G31),""))</f>
        <v/>
      </c>
      <c r="J31" s="48" t="n"/>
      <c r="K31" s="25">
        <f>IF(C31="","",IFERROR(VLOOKUP(C31,Produkte!$A$5:$H$104,7,FALSE),""))</f>
        <v/>
      </c>
      <c r="L31" s="41">
        <f>IF(OR(J31="",C31=""),"",IFERROR(J31*VLOOKUP(C31,Produkte!$A$5:$H$104,6,FALSE),""))</f>
        <v/>
      </c>
      <c r="M31" s="39">
        <f>IF(OR(G31="",F31="",J31=""),"",IFERROR(G31+J31-F31,""))</f>
        <v/>
      </c>
      <c r="N31" s="39">
        <f>IF(OR(M31="",H31=""),"",IFERROR(M31-H31,""))</f>
        <v/>
      </c>
      <c r="O31" s="25">
        <f>IF(AND(B31="",C31=""),"",IF(OR(B31="",C31="",F31="",G31="",H31="",J31=""),"Eingabe fehlt",IF(N31&lt;0,"Unter Ziel",IF(N31=0,"Im Ziel","Über Ziel"))))</f>
        <v/>
      </c>
    </row>
    <row r="32">
      <c r="A32" s="22" t="n"/>
      <c r="B32" s="47" t="n"/>
      <c r="C32" s="22" t="n"/>
      <c r="D32" s="48" t="n"/>
      <c r="E32" s="48" t="n"/>
      <c r="F32" s="38">
        <f>IF(AND(D32="",E32=""),"",IFERROR(MAX(IF(D32="",0,D32),IF(E32="",0,E32)),""))</f>
        <v/>
      </c>
      <c r="G32" s="38">
        <f>IF(OR(B32="",C32=""),"",IFERROR(VLOOKUP(C32,Produkte!$A$5:$H$104,4,FALSE)+SUMIFS($J$5:$J$104,$C$5:$C$104,C32,$B$5:$B$104,"&lt;"&amp;B32)-SUMIFS($F$5:$F$104,$C$5:$C$104,C32,$B$5:$B$104,"&lt;"&amp;B32),""))</f>
        <v/>
      </c>
      <c r="H32" s="38">
        <f>IF(OR(B32="",C32=""),"",IFERROR(VLOOKUP(C32,Produkte!$A$5:$H$104,5,FALSE),""))</f>
        <v/>
      </c>
      <c r="I32" s="38">
        <f>IF(OR(F32="",G32="",H32=""),"",IFERROR(MAX(0,F32+H32-G32),""))</f>
        <v/>
      </c>
      <c r="J32" s="48" t="n"/>
      <c r="K32" s="26">
        <f>IF(C32="","",IFERROR(VLOOKUP(C32,Produkte!$A$5:$H$104,7,FALSE),""))</f>
        <v/>
      </c>
      <c r="L32" s="40">
        <f>IF(OR(J32="",C32=""),"",IFERROR(J32*VLOOKUP(C32,Produkte!$A$5:$H$104,6,FALSE),""))</f>
        <v/>
      </c>
      <c r="M32" s="38">
        <f>IF(OR(G32="",F32="",J32=""),"",IFERROR(G32+J32-F32,""))</f>
        <v/>
      </c>
      <c r="N32" s="38">
        <f>IF(OR(M32="",H32=""),"",IFERROR(M32-H32,""))</f>
        <v/>
      </c>
      <c r="O32" s="26">
        <f>IF(AND(B32="",C32=""),"",IF(OR(B32="",C32="",F32="",G32="",H32="",J32=""),"Eingabe fehlt",IF(N32&lt;0,"Unter Ziel",IF(N32=0,"Im Ziel","Über Ziel"))))</f>
        <v/>
      </c>
    </row>
    <row r="33">
      <c r="A33" s="22" t="n"/>
      <c r="B33" s="47" t="n"/>
      <c r="C33" s="22" t="n"/>
      <c r="D33" s="48" t="n"/>
      <c r="E33" s="48" t="n"/>
      <c r="F33" s="39">
        <f>IF(AND(D33="",E33=""),"",IFERROR(MAX(IF(D33="",0,D33),IF(E33="",0,E33)),""))</f>
        <v/>
      </c>
      <c r="G33" s="39">
        <f>IF(OR(B33="",C33=""),"",IFERROR(VLOOKUP(C33,Produkte!$A$5:$H$104,4,FALSE)+SUMIFS($J$5:$J$104,$C$5:$C$104,C33,$B$5:$B$104,"&lt;"&amp;B33)-SUMIFS($F$5:$F$104,$C$5:$C$104,C33,$B$5:$B$104,"&lt;"&amp;B33),""))</f>
        <v/>
      </c>
      <c r="H33" s="39">
        <f>IF(OR(B33="",C33=""),"",IFERROR(VLOOKUP(C33,Produkte!$A$5:$H$104,5,FALSE),""))</f>
        <v/>
      </c>
      <c r="I33" s="39">
        <f>IF(OR(F33="",G33="",H33=""),"",IFERROR(MAX(0,F33+H33-G33),""))</f>
        <v/>
      </c>
      <c r="J33" s="48" t="n"/>
      <c r="K33" s="25">
        <f>IF(C33="","",IFERROR(VLOOKUP(C33,Produkte!$A$5:$H$104,7,FALSE),""))</f>
        <v/>
      </c>
      <c r="L33" s="41">
        <f>IF(OR(J33="",C33=""),"",IFERROR(J33*VLOOKUP(C33,Produkte!$A$5:$H$104,6,FALSE),""))</f>
        <v/>
      </c>
      <c r="M33" s="39">
        <f>IF(OR(G33="",F33="",J33=""),"",IFERROR(G33+J33-F33,""))</f>
        <v/>
      </c>
      <c r="N33" s="39">
        <f>IF(OR(M33="",H33=""),"",IFERROR(M33-H33,""))</f>
        <v/>
      </c>
      <c r="O33" s="25">
        <f>IF(AND(B33="",C33=""),"",IF(OR(B33="",C33="",F33="",G33="",H33="",J33=""),"Eingabe fehlt",IF(N33&lt;0,"Unter Ziel",IF(N33=0,"Im Ziel","Über Ziel"))))</f>
        <v/>
      </c>
    </row>
    <row r="34">
      <c r="A34" s="22" t="n"/>
      <c r="B34" s="47" t="n"/>
      <c r="C34" s="22" t="n"/>
      <c r="D34" s="48" t="n"/>
      <c r="E34" s="48" t="n"/>
      <c r="F34" s="38">
        <f>IF(AND(D34="",E34=""),"",IFERROR(MAX(IF(D34="",0,D34),IF(E34="",0,E34)),""))</f>
        <v/>
      </c>
      <c r="G34" s="38">
        <f>IF(OR(B34="",C34=""),"",IFERROR(VLOOKUP(C34,Produkte!$A$5:$H$104,4,FALSE)+SUMIFS($J$5:$J$104,$C$5:$C$104,C34,$B$5:$B$104,"&lt;"&amp;B34)-SUMIFS($F$5:$F$104,$C$5:$C$104,C34,$B$5:$B$104,"&lt;"&amp;B34),""))</f>
        <v/>
      </c>
      <c r="H34" s="38">
        <f>IF(OR(B34="",C34=""),"",IFERROR(VLOOKUP(C34,Produkte!$A$5:$H$104,5,FALSE),""))</f>
        <v/>
      </c>
      <c r="I34" s="38">
        <f>IF(OR(F34="",G34="",H34=""),"",IFERROR(MAX(0,F34+H34-G34),""))</f>
        <v/>
      </c>
      <c r="J34" s="48" t="n"/>
      <c r="K34" s="26">
        <f>IF(C34="","",IFERROR(VLOOKUP(C34,Produkte!$A$5:$H$104,7,FALSE),""))</f>
        <v/>
      </c>
      <c r="L34" s="40">
        <f>IF(OR(J34="",C34=""),"",IFERROR(J34*VLOOKUP(C34,Produkte!$A$5:$H$104,6,FALSE),""))</f>
        <v/>
      </c>
      <c r="M34" s="38">
        <f>IF(OR(G34="",F34="",J34=""),"",IFERROR(G34+J34-F34,""))</f>
        <v/>
      </c>
      <c r="N34" s="38">
        <f>IF(OR(M34="",H34=""),"",IFERROR(M34-H34,""))</f>
        <v/>
      </c>
      <c r="O34" s="26">
        <f>IF(AND(B34="",C34=""),"",IF(OR(B34="",C34="",F34="",G34="",H34="",J34=""),"Eingabe fehlt",IF(N34&lt;0,"Unter Ziel",IF(N34=0,"Im Ziel","Über Ziel"))))</f>
        <v/>
      </c>
    </row>
    <row r="35">
      <c r="A35" s="22" t="n"/>
      <c r="B35" s="47" t="n"/>
      <c r="C35" s="22" t="n"/>
      <c r="D35" s="48" t="n"/>
      <c r="E35" s="48" t="n"/>
      <c r="F35" s="39">
        <f>IF(AND(D35="",E35=""),"",IFERROR(MAX(IF(D35="",0,D35),IF(E35="",0,E35)),""))</f>
        <v/>
      </c>
      <c r="G35" s="39">
        <f>IF(OR(B35="",C35=""),"",IFERROR(VLOOKUP(C35,Produkte!$A$5:$H$104,4,FALSE)+SUMIFS($J$5:$J$104,$C$5:$C$104,C35,$B$5:$B$104,"&lt;"&amp;B35)-SUMIFS($F$5:$F$104,$C$5:$C$104,C35,$B$5:$B$104,"&lt;"&amp;B35),""))</f>
        <v/>
      </c>
      <c r="H35" s="39">
        <f>IF(OR(B35="",C35=""),"",IFERROR(VLOOKUP(C35,Produkte!$A$5:$H$104,5,FALSE),""))</f>
        <v/>
      </c>
      <c r="I35" s="39">
        <f>IF(OR(F35="",G35="",H35=""),"",IFERROR(MAX(0,F35+H35-G35),""))</f>
        <v/>
      </c>
      <c r="J35" s="48" t="n"/>
      <c r="K35" s="25">
        <f>IF(C35="","",IFERROR(VLOOKUP(C35,Produkte!$A$5:$H$104,7,FALSE),""))</f>
        <v/>
      </c>
      <c r="L35" s="41">
        <f>IF(OR(J35="",C35=""),"",IFERROR(J35*VLOOKUP(C35,Produkte!$A$5:$H$104,6,FALSE),""))</f>
        <v/>
      </c>
      <c r="M35" s="39">
        <f>IF(OR(G35="",F35="",J35=""),"",IFERROR(G35+J35-F35,""))</f>
        <v/>
      </c>
      <c r="N35" s="39">
        <f>IF(OR(M35="",H35=""),"",IFERROR(M35-H35,""))</f>
        <v/>
      </c>
      <c r="O35" s="25">
        <f>IF(AND(B35="",C35=""),"",IF(OR(B35="",C35="",F35="",G35="",H35="",J35=""),"Eingabe fehlt",IF(N35&lt;0,"Unter Ziel",IF(N35=0,"Im Ziel","Über Ziel"))))</f>
        <v/>
      </c>
    </row>
    <row r="36">
      <c r="A36" s="22" t="n"/>
      <c r="B36" s="47" t="n"/>
      <c r="C36" s="22" t="n"/>
      <c r="D36" s="48" t="n"/>
      <c r="E36" s="48" t="n"/>
      <c r="F36" s="38">
        <f>IF(AND(D36="",E36=""),"",IFERROR(MAX(IF(D36="",0,D36),IF(E36="",0,E36)),""))</f>
        <v/>
      </c>
      <c r="G36" s="38">
        <f>IF(OR(B36="",C36=""),"",IFERROR(VLOOKUP(C36,Produkte!$A$5:$H$104,4,FALSE)+SUMIFS($J$5:$J$104,$C$5:$C$104,C36,$B$5:$B$104,"&lt;"&amp;B36)-SUMIFS($F$5:$F$104,$C$5:$C$104,C36,$B$5:$B$104,"&lt;"&amp;B36),""))</f>
        <v/>
      </c>
      <c r="H36" s="38">
        <f>IF(OR(B36="",C36=""),"",IFERROR(VLOOKUP(C36,Produkte!$A$5:$H$104,5,FALSE),""))</f>
        <v/>
      </c>
      <c r="I36" s="38">
        <f>IF(OR(F36="",G36="",H36=""),"",IFERROR(MAX(0,F36+H36-G36),""))</f>
        <v/>
      </c>
      <c r="J36" s="48" t="n"/>
      <c r="K36" s="26">
        <f>IF(C36="","",IFERROR(VLOOKUP(C36,Produkte!$A$5:$H$104,7,FALSE),""))</f>
        <v/>
      </c>
      <c r="L36" s="40">
        <f>IF(OR(J36="",C36=""),"",IFERROR(J36*VLOOKUP(C36,Produkte!$A$5:$H$104,6,FALSE),""))</f>
        <v/>
      </c>
      <c r="M36" s="38">
        <f>IF(OR(G36="",F36="",J36=""),"",IFERROR(G36+J36-F36,""))</f>
        <v/>
      </c>
      <c r="N36" s="38">
        <f>IF(OR(M36="",H36=""),"",IFERROR(M36-H36,""))</f>
        <v/>
      </c>
      <c r="O36" s="26">
        <f>IF(AND(B36="",C36=""),"",IF(OR(B36="",C36="",F36="",G36="",H36="",J36=""),"Eingabe fehlt",IF(N36&lt;0,"Unter Ziel",IF(N36=0,"Im Ziel","Über Ziel"))))</f>
        <v/>
      </c>
    </row>
    <row r="37">
      <c r="A37" s="22" t="n"/>
      <c r="B37" s="47" t="n"/>
      <c r="C37" s="22" t="n"/>
      <c r="D37" s="48" t="n"/>
      <c r="E37" s="48" t="n"/>
      <c r="F37" s="39">
        <f>IF(AND(D37="",E37=""),"",IFERROR(MAX(IF(D37="",0,D37),IF(E37="",0,E37)),""))</f>
        <v/>
      </c>
      <c r="G37" s="39">
        <f>IF(OR(B37="",C37=""),"",IFERROR(VLOOKUP(C37,Produkte!$A$5:$H$104,4,FALSE)+SUMIFS($J$5:$J$104,$C$5:$C$104,C37,$B$5:$B$104,"&lt;"&amp;B37)-SUMIFS($F$5:$F$104,$C$5:$C$104,C37,$B$5:$B$104,"&lt;"&amp;B37),""))</f>
        <v/>
      </c>
      <c r="H37" s="39">
        <f>IF(OR(B37="",C37=""),"",IFERROR(VLOOKUP(C37,Produkte!$A$5:$H$104,5,FALSE),""))</f>
        <v/>
      </c>
      <c r="I37" s="39">
        <f>IF(OR(F37="",G37="",H37=""),"",IFERROR(MAX(0,F37+H37-G37),""))</f>
        <v/>
      </c>
      <c r="J37" s="48" t="n"/>
      <c r="K37" s="25">
        <f>IF(C37="","",IFERROR(VLOOKUP(C37,Produkte!$A$5:$H$104,7,FALSE),""))</f>
        <v/>
      </c>
      <c r="L37" s="41">
        <f>IF(OR(J37="",C37=""),"",IFERROR(J37*VLOOKUP(C37,Produkte!$A$5:$H$104,6,FALSE),""))</f>
        <v/>
      </c>
      <c r="M37" s="39">
        <f>IF(OR(G37="",F37="",J37=""),"",IFERROR(G37+J37-F37,""))</f>
        <v/>
      </c>
      <c r="N37" s="39">
        <f>IF(OR(M37="",H37=""),"",IFERROR(M37-H37,""))</f>
        <v/>
      </c>
      <c r="O37" s="25">
        <f>IF(AND(B37="",C37=""),"",IF(OR(B37="",C37="",F37="",G37="",H37="",J37=""),"Eingabe fehlt",IF(N37&lt;0,"Unter Ziel",IF(N37=0,"Im Ziel","Über Ziel"))))</f>
        <v/>
      </c>
    </row>
    <row r="38">
      <c r="A38" s="22" t="n"/>
      <c r="B38" s="47" t="n"/>
      <c r="C38" s="22" t="n"/>
      <c r="D38" s="48" t="n"/>
      <c r="E38" s="48" t="n"/>
      <c r="F38" s="38">
        <f>IF(AND(D38="",E38=""),"",IFERROR(MAX(IF(D38="",0,D38),IF(E38="",0,E38)),""))</f>
        <v/>
      </c>
      <c r="G38" s="38">
        <f>IF(OR(B38="",C38=""),"",IFERROR(VLOOKUP(C38,Produkte!$A$5:$H$104,4,FALSE)+SUMIFS($J$5:$J$104,$C$5:$C$104,C38,$B$5:$B$104,"&lt;"&amp;B38)-SUMIFS($F$5:$F$104,$C$5:$C$104,C38,$B$5:$B$104,"&lt;"&amp;B38),""))</f>
        <v/>
      </c>
      <c r="H38" s="38">
        <f>IF(OR(B38="",C38=""),"",IFERROR(VLOOKUP(C38,Produkte!$A$5:$H$104,5,FALSE),""))</f>
        <v/>
      </c>
      <c r="I38" s="38">
        <f>IF(OR(F38="",G38="",H38=""),"",IFERROR(MAX(0,F38+H38-G38),""))</f>
        <v/>
      </c>
      <c r="J38" s="48" t="n"/>
      <c r="K38" s="26">
        <f>IF(C38="","",IFERROR(VLOOKUP(C38,Produkte!$A$5:$H$104,7,FALSE),""))</f>
        <v/>
      </c>
      <c r="L38" s="40">
        <f>IF(OR(J38="",C38=""),"",IFERROR(J38*VLOOKUP(C38,Produkte!$A$5:$H$104,6,FALSE),""))</f>
        <v/>
      </c>
      <c r="M38" s="38">
        <f>IF(OR(G38="",F38="",J38=""),"",IFERROR(G38+J38-F38,""))</f>
        <v/>
      </c>
      <c r="N38" s="38">
        <f>IF(OR(M38="",H38=""),"",IFERROR(M38-H38,""))</f>
        <v/>
      </c>
      <c r="O38" s="26">
        <f>IF(AND(B38="",C38=""),"",IF(OR(B38="",C38="",F38="",G38="",H38="",J38=""),"Eingabe fehlt",IF(N38&lt;0,"Unter Ziel",IF(N38=0,"Im Ziel","Über Ziel"))))</f>
        <v/>
      </c>
    </row>
    <row r="39">
      <c r="A39" s="22" t="n"/>
      <c r="B39" s="47" t="n"/>
      <c r="C39" s="22" t="n"/>
      <c r="D39" s="48" t="n"/>
      <c r="E39" s="48" t="n"/>
      <c r="F39" s="39">
        <f>IF(AND(D39="",E39=""),"",IFERROR(MAX(IF(D39="",0,D39),IF(E39="",0,E39)),""))</f>
        <v/>
      </c>
      <c r="G39" s="39">
        <f>IF(OR(B39="",C39=""),"",IFERROR(VLOOKUP(C39,Produkte!$A$5:$H$104,4,FALSE)+SUMIFS($J$5:$J$104,$C$5:$C$104,C39,$B$5:$B$104,"&lt;"&amp;B39)-SUMIFS($F$5:$F$104,$C$5:$C$104,C39,$B$5:$B$104,"&lt;"&amp;B39),""))</f>
        <v/>
      </c>
      <c r="H39" s="39">
        <f>IF(OR(B39="",C39=""),"",IFERROR(VLOOKUP(C39,Produkte!$A$5:$H$104,5,FALSE),""))</f>
        <v/>
      </c>
      <c r="I39" s="39">
        <f>IF(OR(F39="",G39="",H39=""),"",IFERROR(MAX(0,F39+H39-G39),""))</f>
        <v/>
      </c>
      <c r="J39" s="48" t="n"/>
      <c r="K39" s="25">
        <f>IF(C39="","",IFERROR(VLOOKUP(C39,Produkte!$A$5:$H$104,7,FALSE),""))</f>
        <v/>
      </c>
      <c r="L39" s="41">
        <f>IF(OR(J39="",C39=""),"",IFERROR(J39*VLOOKUP(C39,Produkte!$A$5:$H$104,6,FALSE),""))</f>
        <v/>
      </c>
      <c r="M39" s="39">
        <f>IF(OR(G39="",F39="",J39=""),"",IFERROR(G39+J39-F39,""))</f>
        <v/>
      </c>
      <c r="N39" s="39">
        <f>IF(OR(M39="",H39=""),"",IFERROR(M39-H39,""))</f>
        <v/>
      </c>
      <c r="O39" s="25">
        <f>IF(AND(B39="",C39=""),"",IF(OR(B39="",C39="",F39="",G39="",H39="",J39=""),"Eingabe fehlt",IF(N39&lt;0,"Unter Ziel",IF(N39=0,"Im Ziel","Über Ziel"))))</f>
        <v/>
      </c>
    </row>
    <row r="40">
      <c r="A40" s="22" t="n"/>
      <c r="B40" s="47" t="n"/>
      <c r="C40" s="22" t="n"/>
      <c r="D40" s="48" t="n"/>
      <c r="E40" s="48" t="n"/>
      <c r="F40" s="38">
        <f>IF(AND(D40="",E40=""),"",IFERROR(MAX(IF(D40="",0,D40),IF(E40="",0,E40)),""))</f>
        <v/>
      </c>
      <c r="G40" s="38">
        <f>IF(OR(B40="",C40=""),"",IFERROR(VLOOKUP(C40,Produkte!$A$5:$H$104,4,FALSE)+SUMIFS($J$5:$J$104,$C$5:$C$104,C40,$B$5:$B$104,"&lt;"&amp;B40)-SUMIFS($F$5:$F$104,$C$5:$C$104,C40,$B$5:$B$104,"&lt;"&amp;B40),""))</f>
        <v/>
      </c>
      <c r="H40" s="38">
        <f>IF(OR(B40="",C40=""),"",IFERROR(VLOOKUP(C40,Produkte!$A$5:$H$104,5,FALSE),""))</f>
        <v/>
      </c>
      <c r="I40" s="38">
        <f>IF(OR(F40="",G40="",H40=""),"",IFERROR(MAX(0,F40+H40-G40),""))</f>
        <v/>
      </c>
      <c r="J40" s="48" t="n"/>
      <c r="K40" s="26">
        <f>IF(C40="","",IFERROR(VLOOKUP(C40,Produkte!$A$5:$H$104,7,FALSE),""))</f>
        <v/>
      </c>
      <c r="L40" s="40">
        <f>IF(OR(J40="",C40=""),"",IFERROR(J40*VLOOKUP(C40,Produkte!$A$5:$H$104,6,FALSE),""))</f>
        <v/>
      </c>
      <c r="M40" s="38">
        <f>IF(OR(G40="",F40="",J40=""),"",IFERROR(G40+J40-F40,""))</f>
        <v/>
      </c>
      <c r="N40" s="38">
        <f>IF(OR(M40="",H40=""),"",IFERROR(M40-H40,""))</f>
        <v/>
      </c>
      <c r="O40" s="26">
        <f>IF(AND(B40="",C40=""),"",IF(OR(B40="",C40="",F40="",G40="",H40="",J40=""),"Eingabe fehlt",IF(N40&lt;0,"Unter Ziel",IF(N40=0,"Im Ziel","Über Ziel"))))</f>
        <v/>
      </c>
    </row>
    <row r="41">
      <c r="A41" s="22" t="n"/>
      <c r="B41" s="47" t="n"/>
      <c r="C41" s="22" t="n"/>
      <c r="D41" s="48" t="n"/>
      <c r="E41" s="48" t="n"/>
      <c r="F41" s="39">
        <f>IF(AND(D41="",E41=""),"",IFERROR(MAX(IF(D41="",0,D41),IF(E41="",0,E41)),""))</f>
        <v/>
      </c>
      <c r="G41" s="39">
        <f>IF(OR(B41="",C41=""),"",IFERROR(VLOOKUP(C41,Produkte!$A$5:$H$104,4,FALSE)+SUMIFS($J$5:$J$104,$C$5:$C$104,C41,$B$5:$B$104,"&lt;"&amp;B41)-SUMIFS($F$5:$F$104,$C$5:$C$104,C41,$B$5:$B$104,"&lt;"&amp;B41),""))</f>
        <v/>
      </c>
      <c r="H41" s="39">
        <f>IF(OR(B41="",C41=""),"",IFERROR(VLOOKUP(C41,Produkte!$A$5:$H$104,5,FALSE),""))</f>
        <v/>
      </c>
      <c r="I41" s="39">
        <f>IF(OR(F41="",G41="",H41=""),"",IFERROR(MAX(0,F41+H41-G41),""))</f>
        <v/>
      </c>
      <c r="J41" s="48" t="n"/>
      <c r="K41" s="25">
        <f>IF(C41="","",IFERROR(VLOOKUP(C41,Produkte!$A$5:$H$104,7,FALSE),""))</f>
        <v/>
      </c>
      <c r="L41" s="41">
        <f>IF(OR(J41="",C41=""),"",IFERROR(J41*VLOOKUP(C41,Produkte!$A$5:$H$104,6,FALSE),""))</f>
        <v/>
      </c>
      <c r="M41" s="39">
        <f>IF(OR(G41="",F41="",J41=""),"",IFERROR(G41+J41-F41,""))</f>
        <v/>
      </c>
      <c r="N41" s="39">
        <f>IF(OR(M41="",H41=""),"",IFERROR(M41-H41,""))</f>
        <v/>
      </c>
      <c r="O41" s="25">
        <f>IF(AND(B41="",C41=""),"",IF(OR(B41="",C41="",F41="",G41="",H41="",J41=""),"Eingabe fehlt",IF(N41&lt;0,"Unter Ziel",IF(N41=0,"Im Ziel","Über Ziel"))))</f>
        <v/>
      </c>
    </row>
    <row r="42">
      <c r="A42" s="22" t="n"/>
      <c r="B42" s="47" t="n"/>
      <c r="C42" s="22" t="n"/>
      <c r="D42" s="48" t="n"/>
      <c r="E42" s="48" t="n"/>
      <c r="F42" s="38">
        <f>IF(AND(D42="",E42=""),"",IFERROR(MAX(IF(D42="",0,D42),IF(E42="",0,E42)),""))</f>
        <v/>
      </c>
      <c r="G42" s="38">
        <f>IF(OR(B42="",C42=""),"",IFERROR(VLOOKUP(C42,Produkte!$A$5:$H$104,4,FALSE)+SUMIFS($J$5:$J$104,$C$5:$C$104,C42,$B$5:$B$104,"&lt;"&amp;B42)-SUMIFS($F$5:$F$104,$C$5:$C$104,C42,$B$5:$B$104,"&lt;"&amp;B42),""))</f>
        <v/>
      </c>
      <c r="H42" s="38">
        <f>IF(OR(B42="",C42=""),"",IFERROR(VLOOKUP(C42,Produkte!$A$5:$H$104,5,FALSE),""))</f>
        <v/>
      </c>
      <c r="I42" s="38">
        <f>IF(OR(F42="",G42="",H42=""),"",IFERROR(MAX(0,F42+H42-G42),""))</f>
        <v/>
      </c>
      <c r="J42" s="48" t="n"/>
      <c r="K42" s="26">
        <f>IF(C42="","",IFERROR(VLOOKUP(C42,Produkte!$A$5:$H$104,7,FALSE),""))</f>
        <v/>
      </c>
      <c r="L42" s="40">
        <f>IF(OR(J42="",C42=""),"",IFERROR(J42*VLOOKUP(C42,Produkte!$A$5:$H$104,6,FALSE),""))</f>
        <v/>
      </c>
      <c r="M42" s="38">
        <f>IF(OR(G42="",F42="",J42=""),"",IFERROR(G42+J42-F42,""))</f>
        <v/>
      </c>
      <c r="N42" s="38">
        <f>IF(OR(M42="",H42=""),"",IFERROR(M42-H42,""))</f>
        <v/>
      </c>
      <c r="O42" s="26">
        <f>IF(AND(B42="",C42=""),"",IF(OR(B42="",C42="",F42="",G42="",H42="",J42=""),"Eingabe fehlt",IF(N42&lt;0,"Unter Ziel",IF(N42=0,"Im Ziel","Über Ziel"))))</f>
        <v/>
      </c>
    </row>
    <row r="43">
      <c r="A43" s="22" t="n"/>
      <c r="B43" s="47" t="n"/>
      <c r="C43" s="22" t="n"/>
      <c r="D43" s="48" t="n"/>
      <c r="E43" s="48" t="n"/>
      <c r="F43" s="39">
        <f>IF(AND(D43="",E43=""),"",IFERROR(MAX(IF(D43="",0,D43),IF(E43="",0,E43)),""))</f>
        <v/>
      </c>
      <c r="G43" s="39">
        <f>IF(OR(B43="",C43=""),"",IFERROR(VLOOKUP(C43,Produkte!$A$5:$H$104,4,FALSE)+SUMIFS($J$5:$J$104,$C$5:$C$104,C43,$B$5:$B$104,"&lt;"&amp;B43)-SUMIFS($F$5:$F$104,$C$5:$C$104,C43,$B$5:$B$104,"&lt;"&amp;B43),""))</f>
        <v/>
      </c>
      <c r="H43" s="39">
        <f>IF(OR(B43="",C43=""),"",IFERROR(VLOOKUP(C43,Produkte!$A$5:$H$104,5,FALSE),""))</f>
        <v/>
      </c>
      <c r="I43" s="39">
        <f>IF(OR(F43="",G43="",H43=""),"",IFERROR(MAX(0,F43+H43-G43),""))</f>
        <v/>
      </c>
      <c r="J43" s="48" t="n"/>
      <c r="K43" s="25">
        <f>IF(C43="","",IFERROR(VLOOKUP(C43,Produkte!$A$5:$H$104,7,FALSE),""))</f>
        <v/>
      </c>
      <c r="L43" s="41">
        <f>IF(OR(J43="",C43=""),"",IFERROR(J43*VLOOKUP(C43,Produkte!$A$5:$H$104,6,FALSE),""))</f>
        <v/>
      </c>
      <c r="M43" s="39">
        <f>IF(OR(G43="",F43="",J43=""),"",IFERROR(G43+J43-F43,""))</f>
        <v/>
      </c>
      <c r="N43" s="39">
        <f>IF(OR(M43="",H43=""),"",IFERROR(M43-H43,""))</f>
        <v/>
      </c>
      <c r="O43" s="25">
        <f>IF(AND(B43="",C43=""),"",IF(OR(B43="",C43="",F43="",G43="",H43="",J43=""),"Eingabe fehlt",IF(N43&lt;0,"Unter Ziel",IF(N43=0,"Im Ziel","Über Ziel"))))</f>
        <v/>
      </c>
    </row>
    <row r="44">
      <c r="A44" s="22" t="n"/>
      <c r="B44" s="47" t="n"/>
      <c r="C44" s="22" t="n"/>
      <c r="D44" s="48" t="n"/>
      <c r="E44" s="48" t="n"/>
      <c r="F44" s="38">
        <f>IF(AND(D44="",E44=""),"",IFERROR(MAX(IF(D44="",0,D44),IF(E44="",0,E44)),""))</f>
        <v/>
      </c>
      <c r="G44" s="38">
        <f>IF(OR(B44="",C44=""),"",IFERROR(VLOOKUP(C44,Produkte!$A$5:$H$104,4,FALSE)+SUMIFS($J$5:$J$104,$C$5:$C$104,C44,$B$5:$B$104,"&lt;"&amp;B44)-SUMIFS($F$5:$F$104,$C$5:$C$104,C44,$B$5:$B$104,"&lt;"&amp;B44),""))</f>
        <v/>
      </c>
      <c r="H44" s="38">
        <f>IF(OR(B44="",C44=""),"",IFERROR(VLOOKUP(C44,Produkte!$A$5:$H$104,5,FALSE),""))</f>
        <v/>
      </c>
      <c r="I44" s="38">
        <f>IF(OR(F44="",G44="",H44=""),"",IFERROR(MAX(0,F44+H44-G44),""))</f>
        <v/>
      </c>
      <c r="J44" s="48" t="n"/>
      <c r="K44" s="26">
        <f>IF(C44="","",IFERROR(VLOOKUP(C44,Produkte!$A$5:$H$104,7,FALSE),""))</f>
        <v/>
      </c>
      <c r="L44" s="40">
        <f>IF(OR(J44="",C44=""),"",IFERROR(J44*VLOOKUP(C44,Produkte!$A$5:$H$104,6,FALSE),""))</f>
        <v/>
      </c>
      <c r="M44" s="38">
        <f>IF(OR(G44="",F44="",J44=""),"",IFERROR(G44+J44-F44,""))</f>
        <v/>
      </c>
      <c r="N44" s="38">
        <f>IF(OR(M44="",H44=""),"",IFERROR(M44-H44,""))</f>
        <v/>
      </c>
      <c r="O44" s="26">
        <f>IF(AND(B44="",C44=""),"",IF(OR(B44="",C44="",F44="",G44="",H44="",J44=""),"Eingabe fehlt",IF(N44&lt;0,"Unter Ziel",IF(N44=0,"Im Ziel","Über Ziel"))))</f>
        <v/>
      </c>
    </row>
    <row r="45">
      <c r="A45" s="22" t="n"/>
      <c r="B45" s="47" t="n"/>
      <c r="C45" s="22" t="n"/>
      <c r="D45" s="48" t="n"/>
      <c r="E45" s="48" t="n"/>
      <c r="F45" s="39">
        <f>IF(AND(D45="",E45=""),"",IFERROR(MAX(IF(D45="",0,D45),IF(E45="",0,E45)),""))</f>
        <v/>
      </c>
      <c r="G45" s="39">
        <f>IF(OR(B45="",C45=""),"",IFERROR(VLOOKUP(C45,Produkte!$A$5:$H$104,4,FALSE)+SUMIFS($J$5:$J$104,$C$5:$C$104,C45,$B$5:$B$104,"&lt;"&amp;B45)-SUMIFS($F$5:$F$104,$C$5:$C$104,C45,$B$5:$B$104,"&lt;"&amp;B45),""))</f>
        <v/>
      </c>
      <c r="H45" s="39">
        <f>IF(OR(B45="",C45=""),"",IFERROR(VLOOKUP(C45,Produkte!$A$5:$H$104,5,FALSE),""))</f>
        <v/>
      </c>
      <c r="I45" s="39">
        <f>IF(OR(F45="",G45="",H45=""),"",IFERROR(MAX(0,F45+H45-G45),""))</f>
        <v/>
      </c>
      <c r="J45" s="48" t="n"/>
      <c r="K45" s="25">
        <f>IF(C45="","",IFERROR(VLOOKUP(C45,Produkte!$A$5:$H$104,7,FALSE),""))</f>
        <v/>
      </c>
      <c r="L45" s="41">
        <f>IF(OR(J45="",C45=""),"",IFERROR(J45*VLOOKUP(C45,Produkte!$A$5:$H$104,6,FALSE),""))</f>
        <v/>
      </c>
      <c r="M45" s="39">
        <f>IF(OR(G45="",F45="",J45=""),"",IFERROR(G45+J45-F45,""))</f>
        <v/>
      </c>
      <c r="N45" s="39">
        <f>IF(OR(M45="",H45=""),"",IFERROR(M45-H45,""))</f>
        <v/>
      </c>
      <c r="O45" s="25">
        <f>IF(AND(B45="",C45=""),"",IF(OR(B45="",C45="",F45="",G45="",H45="",J45=""),"Eingabe fehlt",IF(N45&lt;0,"Unter Ziel",IF(N45=0,"Im Ziel","Über Ziel"))))</f>
        <v/>
      </c>
    </row>
    <row r="46">
      <c r="A46" s="22" t="n"/>
      <c r="B46" s="47" t="n"/>
      <c r="C46" s="22" t="n"/>
      <c r="D46" s="48" t="n"/>
      <c r="E46" s="48" t="n"/>
      <c r="F46" s="38">
        <f>IF(AND(D46="",E46=""),"",IFERROR(MAX(IF(D46="",0,D46),IF(E46="",0,E46)),""))</f>
        <v/>
      </c>
      <c r="G46" s="38">
        <f>IF(OR(B46="",C46=""),"",IFERROR(VLOOKUP(C46,Produkte!$A$5:$H$104,4,FALSE)+SUMIFS($J$5:$J$104,$C$5:$C$104,C46,$B$5:$B$104,"&lt;"&amp;B46)-SUMIFS($F$5:$F$104,$C$5:$C$104,C46,$B$5:$B$104,"&lt;"&amp;B46),""))</f>
        <v/>
      </c>
      <c r="H46" s="38">
        <f>IF(OR(B46="",C46=""),"",IFERROR(VLOOKUP(C46,Produkte!$A$5:$H$104,5,FALSE),""))</f>
        <v/>
      </c>
      <c r="I46" s="38">
        <f>IF(OR(F46="",G46="",H46=""),"",IFERROR(MAX(0,F46+H46-G46),""))</f>
        <v/>
      </c>
      <c r="J46" s="48" t="n"/>
      <c r="K46" s="26">
        <f>IF(C46="","",IFERROR(VLOOKUP(C46,Produkte!$A$5:$H$104,7,FALSE),""))</f>
        <v/>
      </c>
      <c r="L46" s="40">
        <f>IF(OR(J46="",C46=""),"",IFERROR(J46*VLOOKUP(C46,Produkte!$A$5:$H$104,6,FALSE),""))</f>
        <v/>
      </c>
      <c r="M46" s="38">
        <f>IF(OR(G46="",F46="",J46=""),"",IFERROR(G46+J46-F46,""))</f>
        <v/>
      </c>
      <c r="N46" s="38">
        <f>IF(OR(M46="",H46=""),"",IFERROR(M46-H46,""))</f>
        <v/>
      </c>
      <c r="O46" s="26">
        <f>IF(AND(B46="",C46=""),"",IF(OR(B46="",C46="",F46="",G46="",H46="",J46=""),"Eingabe fehlt",IF(N46&lt;0,"Unter Ziel",IF(N46=0,"Im Ziel","Über Ziel"))))</f>
        <v/>
      </c>
    </row>
    <row r="47">
      <c r="A47" s="22" t="n"/>
      <c r="B47" s="47" t="n"/>
      <c r="C47" s="22" t="n"/>
      <c r="D47" s="48" t="n"/>
      <c r="E47" s="48" t="n"/>
      <c r="F47" s="39">
        <f>IF(AND(D47="",E47=""),"",IFERROR(MAX(IF(D47="",0,D47),IF(E47="",0,E47)),""))</f>
        <v/>
      </c>
      <c r="G47" s="39">
        <f>IF(OR(B47="",C47=""),"",IFERROR(VLOOKUP(C47,Produkte!$A$5:$H$104,4,FALSE)+SUMIFS($J$5:$J$104,$C$5:$C$104,C47,$B$5:$B$104,"&lt;"&amp;B47)-SUMIFS($F$5:$F$104,$C$5:$C$104,C47,$B$5:$B$104,"&lt;"&amp;B47),""))</f>
        <v/>
      </c>
      <c r="H47" s="39">
        <f>IF(OR(B47="",C47=""),"",IFERROR(VLOOKUP(C47,Produkte!$A$5:$H$104,5,FALSE),""))</f>
        <v/>
      </c>
      <c r="I47" s="39">
        <f>IF(OR(F47="",G47="",H47=""),"",IFERROR(MAX(0,F47+H47-G47),""))</f>
        <v/>
      </c>
      <c r="J47" s="48" t="n"/>
      <c r="K47" s="25">
        <f>IF(C47="","",IFERROR(VLOOKUP(C47,Produkte!$A$5:$H$104,7,FALSE),""))</f>
        <v/>
      </c>
      <c r="L47" s="41">
        <f>IF(OR(J47="",C47=""),"",IFERROR(J47*VLOOKUP(C47,Produkte!$A$5:$H$104,6,FALSE),""))</f>
        <v/>
      </c>
      <c r="M47" s="39">
        <f>IF(OR(G47="",F47="",J47=""),"",IFERROR(G47+J47-F47,""))</f>
        <v/>
      </c>
      <c r="N47" s="39">
        <f>IF(OR(M47="",H47=""),"",IFERROR(M47-H47,""))</f>
        <v/>
      </c>
      <c r="O47" s="25">
        <f>IF(AND(B47="",C47=""),"",IF(OR(B47="",C47="",F47="",G47="",H47="",J47=""),"Eingabe fehlt",IF(N47&lt;0,"Unter Ziel",IF(N47=0,"Im Ziel","Über Ziel"))))</f>
        <v/>
      </c>
    </row>
    <row r="48">
      <c r="A48" s="22" t="n"/>
      <c r="B48" s="47" t="n"/>
      <c r="C48" s="22" t="n"/>
      <c r="D48" s="48" t="n"/>
      <c r="E48" s="48" t="n"/>
      <c r="F48" s="38">
        <f>IF(AND(D48="",E48=""),"",IFERROR(MAX(IF(D48="",0,D48),IF(E48="",0,E48)),""))</f>
        <v/>
      </c>
      <c r="G48" s="38">
        <f>IF(OR(B48="",C48=""),"",IFERROR(VLOOKUP(C48,Produkte!$A$5:$H$104,4,FALSE)+SUMIFS($J$5:$J$104,$C$5:$C$104,C48,$B$5:$B$104,"&lt;"&amp;B48)-SUMIFS($F$5:$F$104,$C$5:$C$104,C48,$B$5:$B$104,"&lt;"&amp;B48),""))</f>
        <v/>
      </c>
      <c r="H48" s="38">
        <f>IF(OR(B48="",C48=""),"",IFERROR(VLOOKUP(C48,Produkte!$A$5:$H$104,5,FALSE),""))</f>
        <v/>
      </c>
      <c r="I48" s="38">
        <f>IF(OR(F48="",G48="",H48=""),"",IFERROR(MAX(0,F48+H48-G48),""))</f>
        <v/>
      </c>
      <c r="J48" s="48" t="n"/>
      <c r="K48" s="26">
        <f>IF(C48="","",IFERROR(VLOOKUP(C48,Produkte!$A$5:$H$104,7,FALSE),""))</f>
        <v/>
      </c>
      <c r="L48" s="40">
        <f>IF(OR(J48="",C48=""),"",IFERROR(J48*VLOOKUP(C48,Produkte!$A$5:$H$104,6,FALSE),""))</f>
        <v/>
      </c>
      <c r="M48" s="38">
        <f>IF(OR(G48="",F48="",J48=""),"",IFERROR(G48+J48-F48,""))</f>
        <v/>
      </c>
      <c r="N48" s="38">
        <f>IF(OR(M48="",H48=""),"",IFERROR(M48-H48,""))</f>
        <v/>
      </c>
      <c r="O48" s="26">
        <f>IF(AND(B48="",C48=""),"",IF(OR(B48="",C48="",F48="",G48="",H48="",J48=""),"Eingabe fehlt",IF(N48&lt;0,"Unter Ziel",IF(N48=0,"Im Ziel","Über Ziel"))))</f>
        <v/>
      </c>
    </row>
    <row r="49">
      <c r="A49" s="22" t="n"/>
      <c r="B49" s="47" t="n"/>
      <c r="C49" s="22" t="n"/>
      <c r="D49" s="48" t="n"/>
      <c r="E49" s="48" t="n"/>
      <c r="F49" s="39">
        <f>IF(AND(D49="",E49=""),"",IFERROR(MAX(IF(D49="",0,D49),IF(E49="",0,E49)),""))</f>
        <v/>
      </c>
      <c r="G49" s="39">
        <f>IF(OR(B49="",C49=""),"",IFERROR(VLOOKUP(C49,Produkte!$A$5:$H$104,4,FALSE)+SUMIFS($J$5:$J$104,$C$5:$C$104,C49,$B$5:$B$104,"&lt;"&amp;B49)-SUMIFS($F$5:$F$104,$C$5:$C$104,C49,$B$5:$B$104,"&lt;"&amp;B49),""))</f>
        <v/>
      </c>
      <c r="H49" s="39">
        <f>IF(OR(B49="",C49=""),"",IFERROR(VLOOKUP(C49,Produkte!$A$5:$H$104,5,FALSE),""))</f>
        <v/>
      </c>
      <c r="I49" s="39">
        <f>IF(OR(F49="",G49="",H49=""),"",IFERROR(MAX(0,F49+H49-G49),""))</f>
        <v/>
      </c>
      <c r="J49" s="48" t="n"/>
      <c r="K49" s="25">
        <f>IF(C49="","",IFERROR(VLOOKUP(C49,Produkte!$A$5:$H$104,7,FALSE),""))</f>
        <v/>
      </c>
      <c r="L49" s="41">
        <f>IF(OR(J49="",C49=""),"",IFERROR(J49*VLOOKUP(C49,Produkte!$A$5:$H$104,6,FALSE),""))</f>
        <v/>
      </c>
      <c r="M49" s="39">
        <f>IF(OR(G49="",F49="",J49=""),"",IFERROR(G49+J49-F49,""))</f>
        <v/>
      </c>
      <c r="N49" s="39">
        <f>IF(OR(M49="",H49=""),"",IFERROR(M49-H49,""))</f>
        <v/>
      </c>
      <c r="O49" s="25">
        <f>IF(AND(B49="",C49=""),"",IF(OR(B49="",C49="",F49="",G49="",H49="",J49=""),"Eingabe fehlt",IF(N49&lt;0,"Unter Ziel",IF(N49=0,"Im Ziel","Über Ziel"))))</f>
        <v/>
      </c>
    </row>
    <row r="50">
      <c r="A50" s="22" t="n"/>
      <c r="B50" s="47" t="n"/>
      <c r="C50" s="22" t="n"/>
      <c r="D50" s="48" t="n"/>
      <c r="E50" s="48" t="n"/>
      <c r="F50" s="38">
        <f>IF(AND(D50="",E50=""),"",IFERROR(MAX(IF(D50="",0,D50),IF(E50="",0,E50)),""))</f>
        <v/>
      </c>
      <c r="G50" s="38">
        <f>IF(OR(B50="",C50=""),"",IFERROR(VLOOKUP(C50,Produkte!$A$5:$H$104,4,FALSE)+SUMIFS($J$5:$J$104,$C$5:$C$104,C50,$B$5:$B$104,"&lt;"&amp;B50)-SUMIFS($F$5:$F$104,$C$5:$C$104,C50,$B$5:$B$104,"&lt;"&amp;B50),""))</f>
        <v/>
      </c>
      <c r="H50" s="38">
        <f>IF(OR(B50="",C50=""),"",IFERROR(VLOOKUP(C50,Produkte!$A$5:$H$104,5,FALSE),""))</f>
        <v/>
      </c>
      <c r="I50" s="38">
        <f>IF(OR(F50="",G50="",H50=""),"",IFERROR(MAX(0,F50+H50-G50),""))</f>
        <v/>
      </c>
      <c r="J50" s="48" t="n"/>
      <c r="K50" s="26">
        <f>IF(C50="","",IFERROR(VLOOKUP(C50,Produkte!$A$5:$H$104,7,FALSE),""))</f>
        <v/>
      </c>
      <c r="L50" s="40">
        <f>IF(OR(J50="",C50=""),"",IFERROR(J50*VLOOKUP(C50,Produkte!$A$5:$H$104,6,FALSE),""))</f>
        <v/>
      </c>
      <c r="M50" s="38">
        <f>IF(OR(G50="",F50="",J50=""),"",IFERROR(G50+J50-F50,""))</f>
        <v/>
      </c>
      <c r="N50" s="38">
        <f>IF(OR(M50="",H50=""),"",IFERROR(M50-H50,""))</f>
        <v/>
      </c>
      <c r="O50" s="26">
        <f>IF(AND(B50="",C50=""),"",IF(OR(B50="",C50="",F50="",G50="",H50="",J50=""),"Eingabe fehlt",IF(N50&lt;0,"Unter Ziel",IF(N50=0,"Im Ziel","Über Ziel"))))</f>
        <v/>
      </c>
    </row>
    <row r="51">
      <c r="A51" s="22" t="n"/>
      <c r="B51" s="47" t="n"/>
      <c r="C51" s="22" t="n"/>
      <c r="D51" s="48" t="n"/>
      <c r="E51" s="48" t="n"/>
      <c r="F51" s="39">
        <f>IF(AND(D51="",E51=""),"",IFERROR(MAX(IF(D51="",0,D51),IF(E51="",0,E51)),""))</f>
        <v/>
      </c>
      <c r="G51" s="39">
        <f>IF(OR(B51="",C51=""),"",IFERROR(VLOOKUP(C51,Produkte!$A$5:$H$104,4,FALSE)+SUMIFS($J$5:$J$104,$C$5:$C$104,C51,$B$5:$B$104,"&lt;"&amp;B51)-SUMIFS($F$5:$F$104,$C$5:$C$104,C51,$B$5:$B$104,"&lt;"&amp;B51),""))</f>
        <v/>
      </c>
      <c r="H51" s="39">
        <f>IF(OR(B51="",C51=""),"",IFERROR(VLOOKUP(C51,Produkte!$A$5:$H$104,5,FALSE),""))</f>
        <v/>
      </c>
      <c r="I51" s="39">
        <f>IF(OR(F51="",G51="",H51=""),"",IFERROR(MAX(0,F51+H51-G51),""))</f>
        <v/>
      </c>
      <c r="J51" s="48" t="n"/>
      <c r="K51" s="25">
        <f>IF(C51="","",IFERROR(VLOOKUP(C51,Produkte!$A$5:$H$104,7,FALSE),""))</f>
        <v/>
      </c>
      <c r="L51" s="41">
        <f>IF(OR(J51="",C51=""),"",IFERROR(J51*VLOOKUP(C51,Produkte!$A$5:$H$104,6,FALSE),""))</f>
        <v/>
      </c>
      <c r="M51" s="39">
        <f>IF(OR(G51="",F51="",J51=""),"",IFERROR(G51+J51-F51,""))</f>
        <v/>
      </c>
      <c r="N51" s="39">
        <f>IF(OR(M51="",H51=""),"",IFERROR(M51-H51,""))</f>
        <v/>
      </c>
      <c r="O51" s="25">
        <f>IF(AND(B51="",C51=""),"",IF(OR(B51="",C51="",F51="",G51="",H51="",J51=""),"Eingabe fehlt",IF(N51&lt;0,"Unter Ziel",IF(N51=0,"Im Ziel","Über Ziel"))))</f>
        <v/>
      </c>
    </row>
    <row r="52">
      <c r="A52" s="22" t="n"/>
      <c r="B52" s="47" t="n"/>
      <c r="C52" s="22" t="n"/>
      <c r="D52" s="48" t="n"/>
      <c r="E52" s="48" t="n"/>
      <c r="F52" s="38">
        <f>IF(AND(D52="",E52=""),"",IFERROR(MAX(IF(D52="",0,D52),IF(E52="",0,E52)),""))</f>
        <v/>
      </c>
      <c r="G52" s="38">
        <f>IF(OR(B52="",C52=""),"",IFERROR(VLOOKUP(C52,Produkte!$A$5:$H$104,4,FALSE)+SUMIFS($J$5:$J$104,$C$5:$C$104,C52,$B$5:$B$104,"&lt;"&amp;B52)-SUMIFS($F$5:$F$104,$C$5:$C$104,C52,$B$5:$B$104,"&lt;"&amp;B52),""))</f>
        <v/>
      </c>
      <c r="H52" s="38">
        <f>IF(OR(B52="",C52=""),"",IFERROR(VLOOKUP(C52,Produkte!$A$5:$H$104,5,FALSE),""))</f>
        <v/>
      </c>
      <c r="I52" s="38">
        <f>IF(OR(F52="",G52="",H52=""),"",IFERROR(MAX(0,F52+H52-G52),""))</f>
        <v/>
      </c>
      <c r="J52" s="48" t="n"/>
      <c r="K52" s="26">
        <f>IF(C52="","",IFERROR(VLOOKUP(C52,Produkte!$A$5:$H$104,7,FALSE),""))</f>
        <v/>
      </c>
      <c r="L52" s="40">
        <f>IF(OR(J52="",C52=""),"",IFERROR(J52*VLOOKUP(C52,Produkte!$A$5:$H$104,6,FALSE),""))</f>
        <v/>
      </c>
      <c r="M52" s="38">
        <f>IF(OR(G52="",F52="",J52=""),"",IFERROR(G52+J52-F52,""))</f>
        <v/>
      </c>
      <c r="N52" s="38">
        <f>IF(OR(M52="",H52=""),"",IFERROR(M52-H52,""))</f>
        <v/>
      </c>
      <c r="O52" s="26">
        <f>IF(AND(B52="",C52=""),"",IF(OR(B52="",C52="",F52="",G52="",H52="",J52=""),"Eingabe fehlt",IF(N52&lt;0,"Unter Ziel",IF(N52=0,"Im Ziel","Über Ziel"))))</f>
        <v/>
      </c>
    </row>
    <row r="53">
      <c r="A53" s="22" t="n"/>
      <c r="B53" s="47" t="n"/>
      <c r="C53" s="22" t="n"/>
      <c r="D53" s="48" t="n"/>
      <c r="E53" s="48" t="n"/>
      <c r="F53" s="39">
        <f>IF(AND(D53="",E53=""),"",IFERROR(MAX(IF(D53="",0,D53),IF(E53="",0,E53)),""))</f>
        <v/>
      </c>
      <c r="G53" s="39">
        <f>IF(OR(B53="",C53=""),"",IFERROR(VLOOKUP(C53,Produkte!$A$5:$H$104,4,FALSE)+SUMIFS($J$5:$J$104,$C$5:$C$104,C53,$B$5:$B$104,"&lt;"&amp;B53)-SUMIFS($F$5:$F$104,$C$5:$C$104,C53,$B$5:$B$104,"&lt;"&amp;B53),""))</f>
        <v/>
      </c>
      <c r="H53" s="39">
        <f>IF(OR(B53="",C53=""),"",IFERROR(VLOOKUP(C53,Produkte!$A$5:$H$104,5,FALSE),""))</f>
        <v/>
      </c>
      <c r="I53" s="39">
        <f>IF(OR(F53="",G53="",H53=""),"",IFERROR(MAX(0,F53+H53-G53),""))</f>
        <v/>
      </c>
      <c r="J53" s="48" t="n"/>
      <c r="K53" s="25">
        <f>IF(C53="","",IFERROR(VLOOKUP(C53,Produkte!$A$5:$H$104,7,FALSE),""))</f>
        <v/>
      </c>
      <c r="L53" s="41">
        <f>IF(OR(J53="",C53=""),"",IFERROR(J53*VLOOKUP(C53,Produkte!$A$5:$H$104,6,FALSE),""))</f>
        <v/>
      </c>
      <c r="M53" s="39">
        <f>IF(OR(G53="",F53="",J53=""),"",IFERROR(G53+J53-F53,""))</f>
        <v/>
      </c>
      <c r="N53" s="39">
        <f>IF(OR(M53="",H53=""),"",IFERROR(M53-H53,""))</f>
        <v/>
      </c>
      <c r="O53" s="25">
        <f>IF(AND(B53="",C53=""),"",IF(OR(B53="",C53="",F53="",G53="",H53="",J53=""),"Eingabe fehlt",IF(N53&lt;0,"Unter Ziel",IF(N53=0,"Im Ziel","Über Ziel"))))</f>
        <v/>
      </c>
    </row>
    <row r="54">
      <c r="A54" s="22" t="n"/>
      <c r="B54" s="47" t="n"/>
      <c r="C54" s="22" t="n"/>
      <c r="D54" s="48" t="n"/>
      <c r="E54" s="48" t="n"/>
      <c r="F54" s="38">
        <f>IF(AND(D54="",E54=""),"",IFERROR(MAX(IF(D54="",0,D54),IF(E54="",0,E54)),""))</f>
        <v/>
      </c>
      <c r="G54" s="38">
        <f>IF(OR(B54="",C54=""),"",IFERROR(VLOOKUP(C54,Produkte!$A$5:$H$104,4,FALSE)+SUMIFS($J$5:$J$104,$C$5:$C$104,C54,$B$5:$B$104,"&lt;"&amp;B54)-SUMIFS($F$5:$F$104,$C$5:$C$104,C54,$B$5:$B$104,"&lt;"&amp;B54),""))</f>
        <v/>
      </c>
      <c r="H54" s="38">
        <f>IF(OR(B54="",C54=""),"",IFERROR(VLOOKUP(C54,Produkte!$A$5:$H$104,5,FALSE),""))</f>
        <v/>
      </c>
      <c r="I54" s="38">
        <f>IF(OR(F54="",G54="",H54=""),"",IFERROR(MAX(0,F54+H54-G54),""))</f>
        <v/>
      </c>
      <c r="J54" s="48" t="n"/>
      <c r="K54" s="26">
        <f>IF(C54="","",IFERROR(VLOOKUP(C54,Produkte!$A$5:$H$104,7,FALSE),""))</f>
        <v/>
      </c>
      <c r="L54" s="40">
        <f>IF(OR(J54="",C54=""),"",IFERROR(J54*VLOOKUP(C54,Produkte!$A$5:$H$104,6,FALSE),""))</f>
        <v/>
      </c>
      <c r="M54" s="38">
        <f>IF(OR(G54="",F54="",J54=""),"",IFERROR(G54+J54-F54,""))</f>
        <v/>
      </c>
      <c r="N54" s="38">
        <f>IF(OR(M54="",H54=""),"",IFERROR(M54-H54,""))</f>
        <v/>
      </c>
      <c r="O54" s="26">
        <f>IF(AND(B54="",C54=""),"",IF(OR(B54="",C54="",F54="",G54="",H54="",J54=""),"Eingabe fehlt",IF(N54&lt;0,"Unter Ziel",IF(N54=0,"Im Ziel","Über Ziel"))))</f>
        <v/>
      </c>
    </row>
    <row r="55">
      <c r="A55" s="22" t="n"/>
      <c r="B55" s="47" t="n"/>
      <c r="C55" s="22" t="n"/>
      <c r="D55" s="48" t="n"/>
      <c r="E55" s="48" t="n"/>
      <c r="F55" s="39">
        <f>IF(AND(D55="",E55=""),"",IFERROR(MAX(IF(D55="",0,D55),IF(E55="",0,E55)),""))</f>
        <v/>
      </c>
      <c r="G55" s="39">
        <f>IF(OR(B55="",C55=""),"",IFERROR(VLOOKUP(C55,Produkte!$A$5:$H$104,4,FALSE)+SUMIFS($J$5:$J$104,$C$5:$C$104,C55,$B$5:$B$104,"&lt;"&amp;B55)-SUMIFS($F$5:$F$104,$C$5:$C$104,C55,$B$5:$B$104,"&lt;"&amp;B55),""))</f>
        <v/>
      </c>
      <c r="H55" s="39">
        <f>IF(OR(B55="",C55=""),"",IFERROR(VLOOKUP(C55,Produkte!$A$5:$H$104,5,FALSE),""))</f>
        <v/>
      </c>
      <c r="I55" s="39">
        <f>IF(OR(F55="",G55="",H55=""),"",IFERROR(MAX(0,F55+H55-G55),""))</f>
        <v/>
      </c>
      <c r="J55" s="48" t="n"/>
      <c r="K55" s="25">
        <f>IF(C55="","",IFERROR(VLOOKUP(C55,Produkte!$A$5:$H$104,7,FALSE),""))</f>
        <v/>
      </c>
      <c r="L55" s="41">
        <f>IF(OR(J55="",C55=""),"",IFERROR(J55*VLOOKUP(C55,Produkte!$A$5:$H$104,6,FALSE),""))</f>
        <v/>
      </c>
      <c r="M55" s="39">
        <f>IF(OR(G55="",F55="",J55=""),"",IFERROR(G55+J55-F55,""))</f>
        <v/>
      </c>
      <c r="N55" s="39">
        <f>IF(OR(M55="",H55=""),"",IFERROR(M55-H55,""))</f>
        <v/>
      </c>
      <c r="O55" s="25">
        <f>IF(AND(B55="",C55=""),"",IF(OR(B55="",C55="",F55="",G55="",H55="",J55=""),"Eingabe fehlt",IF(N55&lt;0,"Unter Ziel",IF(N55=0,"Im Ziel","Über Ziel"))))</f>
        <v/>
      </c>
    </row>
    <row r="56">
      <c r="A56" s="22" t="n"/>
      <c r="B56" s="47" t="n"/>
      <c r="C56" s="22" t="n"/>
      <c r="D56" s="48" t="n"/>
      <c r="E56" s="48" t="n"/>
      <c r="F56" s="38">
        <f>IF(AND(D56="",E56=""),"",IFERROR(MAX(IF(D56="",0,D56),IF(E56="",0,E56)),""))</f>
        <v/>
      </c>
      <c r="G56" s="38">
        <f>IF(OR(B56="",C56=""),"",IFERROR(VLOOKUP(C56,Produkte!$A$5:$H$104,4,FALSE)+SUMIFS($J$5:$J$104,$C$5:$C$104,C56,$B$5:$B$104,"&lt;"&amp;B56)-SUMIFS($F$5:$F$104,$C$5:$C$104,C56,$B$5:$B$104,"&lt;"&amp;B56),""))</f>
        <v/>
      </c>
      <c r="H56" s="38">
        <f>IF(OR(B56="",C56=""),"",IFERROR(VLOOKUP(C56,Produkte!$A$5:$H$104,5,FALSE),""))</f>
        <v/>
      </c>
      <c r="I56" s="38">
        <f>IF(OR(F56="",G56="",H56=""),"",IFERROR(MAX(0,F56+H56-G56),""))</f>
        <v/>
      </c>
      <c r="J56" s="48" t="n"/>
      <c r="K56" s="26">
        <f>IF(C56="","",IFERROR(VLOOKUP(C56,Produkte!$A$5:$H$104,7,FALSE),""))</f>
        <v/>
      </c>
      <c r="L56" s="40">
        <f>IF(OR(J56="",C56=""),"",IFERROR(J56*VLOOKUP(C56,Produkte!$A$5:$H$104,6,FALSE),""))</f>
        <v/>
      </c>
      <c r="M56" s="38">
        <f>IF(OR(G56="",F56="",J56=""),"",IFERROR(G56+J56-F56,""))</f>
        <v/>
      </c>
      <c r="N56" s="38">
        <f>IF(OR(M56="",H56=""),"",IFERROR(M56-H56,""))</f>
        <v/>
      </c>
      <c r="O56" s="26">
        <f>IF(AND(B56="",C56=""),"",IF(OR(B56="",C56="",F56="",G56="",H56="",J56=""),"Eingabe fehlt",IF(N56&lt;0,"Unter Ziel",IF(N56=0,"Im Ziel","Über Ziel"))))</f>
        <v/>
      </c>
    </row>
    <row r="57">
      <c r="A57" s="22" t="n"/>
      <c r="B57" s="47" t="n"/>
      <c r="C57" s="22" t="n"/>
      <c r="D57" s="48" t="n"/>
      <c r="E57" s="48" t="n"/>
      <c r="F57" s="39">
        <f>IF(AND(D57="",E57=""),"",IFERROR(MAX(IF(D57="",0,D57),IF(E57="",0,E57)),""))</f>
        <v/>
      </c>
      <c r="G57" s="39">
        <f>IF(OR(B57="",C57=""),"",IFERROR(VLOOKUP(C57,Produkte!$A$5:$H$104,4,FALSE)+SUMIFS($J$5:$J$104,$C$5:$C$104,C57,$B$5:$B$104,"&lt;"&amp;B57)-SUMIFS($F$5:$F$104,$C$5:$C$104,C57,$B$5:$B$104,"&lt;"&amp;B57),""))</f>
        <v/>
      </c>
      <c r="H57" s="39">
        <f>IF(OR(B57="",C57=""),"",IFERROR(VLOOKUP(C57,Produkte!$A$5:$H$104,5,FALSE),""))</f>
        <v/>
      </c>
      <c r="I57" s="39">
        <f>IF(OR(F57="",G57="",H57=""),"",IFERROR(MAX(0,F57+H57-G57),""))</f>
        <v/>
      </c>
      <c r="J57" s="48" t="n"/>
      <c r="K57" s="25">
        <f>IF(C57="","",IFERROR(VLOOKUP(C57,Produkte!$A$5:$H$104,7,FALSE),""))</f>
        <v/>
      </c>
      <c r="L57" s="41">
        <f>IF(OR(J57="",C57=""),"",IFERROR(J57*VLOOKUP(C57,Produkte!$A$5:$H$104,6,FALSE),""))</f>
        <v/>
      </c>
      <c r="M57" s="39">
        <f>IF(OR(G57="",F57="",J57=""),"",IFERROR(G57+J57-F57,""))</f>
        <v/>
      </c>
      <c r="N57" s="39">
        <f>IF(OR(M57="",H57=""),"",IFERROR(M57-H57,""))</f>
        <v/>
      </c>
      <c r="O57" s="25">
        <f>IF(AND(B57="",C57=""),"",IF(OR(B57="",C57="",F57="",G57="",H57="",J57=""),"Eingabe fehlt",IF(N57&lt;0,"Unter Ziel",IF(N57=0,"Im Ziel","Über Ziel"))))</f>
        <v/>
      </c>
    </row>
    <row r="58">
      <c r="A58" s="22" t="n"/>
      <c r="B58" s="47" t="n"/>
      <c r="C58" s="22" t="n"/>
      <c r="D58" s="48" t="n"/>
      <c r="E58" s="48" t="n"/>
      <c r="F58" s="38">
        <f>IF(AND(D58="",E58=""),"",IFERROR(MAX(IF(D58="",0,D58),IF(E58="",0,E58)),""))</f>
        <v/>
      </c>
      <c r="G58" s="38">
        <f>IF(OR(B58="",C58=""),"",IFERROR(VLOOKUP(C58,Produkte!$A$5:$H$104,4,FALSE)+SUMIFS($J$5:$J$104,$C$5:$C$104,C58,$B$5:$B$104,"&lt;"&amp;B58)-SUMIFS($F$5:$F$104,$C$5:$C$104,C58,$B$5:$B$104,"&lt;"&amp;B58),""))</f>
        <v/>
      </c>
      <c r="H58" s="38">
        <f>IF(OR(B58="",C58=""),"",IFERROR(VLOOKUP(C58,Produkte!$A$5:$H$104,5,FALSE),""))</f>
        <v/>
      </c>
      <c r="I58" s="38">
        <f>IF(OR(F58="",G58="",H58=""),"",IFERROR(MAX(0,F58+H58-G58),""))</f>
        <v/>
      </c>
      <c r="J58" s="48" t="n"/>
      <c r="K58" s="26">
        <f>IF(C58="","",IFERROR(VLOOKUP(C58,Produkte!$A$5:$H$104,7,FALSE),""))</f>
        <v/>
      </c>
      <c r="L58" s="40">
        <f>IF(OR(J58="",C58=""),"",IFERROR(J58*VLOOKUP(C58,Produkte!$A$5:$H$104,6,FALSE),""))</f>
        <v/>
      </c>
      <c r="M58" s="38">
        <f>IF(OR(G58="",F58="",J58=""),"",IFERROR(G58+J58-F58,""))</f>
        <v/>
      </c>
      <c r="N58" s="38">
        <f>IF(OR(M58="",H58=""),"",IFERROR(M58-H58,""))</f>
        <v/>
      </c>
      <c r="O58" s="26">
        <f>IF(AND(B58="",C58=""),"",IF(OR(B58="",C58="",F58="",G58="",H58="",J58=""),"Eingabe fehlt",IF(N58&lt;0,"Unter Ziel",IF(N58=0,"Im Ziel","Über Ziel"))))</f>
        <v/>
      </c>
    </row>
    <row r="59">
      <c r="A59" s="22" t="n"/>
      <c r="B59" s="47" t="n"/>
      <c r="C59" s="22" t="n"/>
      <c r="D59" s="48" t="n"/>
      <c r="E59" s="48" t="n"/>
      <c r="F59" s="39">
        <f>IF(AND(D59="",E59=""),"",IFERROR(MAX(IF(D59="",0,D59),IF(E59="",0,E59)),""))</f>
        <v/>
      </c>
      <c r="G59" s="39">
        <f>IF(OR(B59="",C59=""),"",IFERROR(VLOOKUP(C59,Produkte!$A$5:$H$104,4,FALSE)+SUMIFS($J$5:$J$104,$C$5:$C$104,C59,$B$5:$B$104,"&lt;"&amp;B59)-SUMIFS($F$5:$F$104,$C$5:$C$104,C59,$B$5:$B$104,"&lt;"&amp;B59),""))</f>
        <v/>
      </c>
      <c r="H59" s="39">
        <f>IF(OR(B59="",C59=""),"",IFERROR(VLOOKUP(C59,Produkte!$A$5:$H$104,5,FALSE),""))</f>
        <v/>
      </c>
      <c r="I59" s="39">
        <f>IF(OR(F59="",G59="",H59=""),"",IFERROR(MAX(0,F59+H59-G59),""))</f>
        <v/>
      </c>
      <c r="J59" s="48" t="n"/>
      <c r="K59" s="25">
        <f>IF(C59="","",IFERROR(VLOOKUP(C59,Produkte!$A$5:$H$104,7,FALSE),""))</f>
        <v/>
      </c>
      <c r="L59" s="41">
        <f>IF(OR(J59="",C59=""),"",IFERROR(J59*VLOOKUP(C59,Produkte!$A$5:$H$104,6,FALSE),""))</f>
        <v/>
      </c>
      <c r="M59" s="39">
        <f>IF(OR(G59="",F59="",J59=""),"",IFERROR(G59+J59-F59,""))</f>
        <v/>
      </c>
      <c r="N59" s="39">
        <f>IF(OR(M59="",H59=""),"",IFERROR(M59-H59,""))</f>
        <v/>
      </c>
      <c r="O59" s="25">
        <f>IF(AND(B59="",C59=""),"",IF(OR(B59="",C59="",F59="",G59="",H59="",J59=""),"Eingabe fehlt",IF(N59&lt;0,"Unter Ziel",IF(N59=0,"Im Ziel","Über Ziel"))))</f>
        <v/>
      </c>
    </row>
    <row r="60">
      <c r="A60" s="22" t="n"/>
      <c r="B60" s="47" t="n"/>
      <c r="C60" s="22" t="n"/>
      <c r="D60" s="48" t="n"/>
      <c r="E60" s="48" t="n"/>
      <c r="F60" s="38">
        <f>IF(AND(D60="",E60=""),"",IFERROR(MAX(IF(D60="",0,D60),IF(E60="",0,E60)),""))</f>
        <v/>
      </c>
      <c r="G60" s="38">
        <f>IF(OR(B60="",C60=""),"",IFERROR(VLOOKUP(C60,Produkte!$A$5:$H$104,4,FALSE)+SUMIFS($J$5:$J$104,$C$5:$C$104,C60,$B$5:$B$104,"&lt;"&amp;B60)-SUMIFS($F$5:$F$104,$C$5:$C$104,C60,$B$5:$B$104,"&lt;"&amp;B60),""))</f>
        <v/>
      </c>
      <c r="H60" s="38">
        <f>IF(OR(B60="",C60=""),"",IFERROR(VLOOKUP(C60,Produkte!$A$5:$H$104,5,FALSE),""))</f>
        <v/>
      </c>
      <c r="I60" s="38">
        <f>IF(OR(F60="",G60="",H60=""),"",IFERROR(MAX(0,F60+H60-G60),""))</f>
        <v/>
      </c>
      <c r="J60" s="48" t="n"/>
      <c r="K60" s="26">
        <f>IF(C60="","",IFERROR(VLOOKUP(C60,Produkte!$A$5:$H$104,7,FALSE),""))</f>
        <v/>
      </c>
      <c r="L60" s="40">
        <f>IF(OR(J60="",C60=""),"",IFERROR(J60*VLOOKUP(C60,Produkte!$A$5:$H$104,6,FALSE),""))</f>
        <v/>
      </c>
      <c r="M60" s="38">
        <f>IF(OR(G60="",F60="",J60=""),"",IFERROR(G60+J60-F60,""))</f>
        <v/>
      </c>
      <c r="N60" s="38">
        <f>IF(OR(M60="",H60=""),"",IFERROR(M60-H60,""))</f>
        <v/>
      </c>
      <c r="O60" s="26">
        <f>IF(AND(B60="",C60=""),"",IF(OR(B60="",C60="",F60="",G60="",H60="",J60=""),"Eingabe fehlt",IF(N60&lt;0,"Unter Ziel",IF(N60=0,"Im Ziel","Über Ziel"))))</f>
        <v/>
      </c>
    </row>
    <row r="61">
      <c r="A61" s="22" t="n"/>
      <c r="B61" s="47" t="n"/>
      <c r="C61" s="22" t="n"/>
      <c r="D61" s="48" t="n"/>
      <c r="E61" s="48" t="n"/>
      <c r="F61" s="39">
        <f>IF(AND(D61="",E61=""),"",IFERROR(MAX(IF(D61="",0,D61),IF(E61="",0,E61)),""))</f>
        <v/>
      </c>
      <c r="G61" s="39">
        <f>IF(OR(B61="",C61=""),"",IFERROR(VLOOKUP(C61,Produkte!$A$5:$H$104,4,FALSE)+SUMIFS($J$5:$J$104,$C$5:$C$104,C61,$B$5:$B$104,"&lt;"&amp;B61)-SUMIFS($F$5:$F$104,$C$5:$C$104,C61,$B$5:$B$104,"&lt;"&amp;B61),""))</f>
        <v/>
      </c>
      <c r="H61" s="39">
        <f>IF(OR(B61="",C61=""),"",IFERROR(VLOOKUP(C61,Produkte!$A$5:$H$104,5,FALSE),""))</f>
        <v/>
      </c>
      <c r="I61" s="39">
        <f>IF(OR(F61="",G61="",H61=""),"",IFERROR(MAX(0,F61+H61-G61),""))</f>
        <v/>
      </c>
      <c r="J61" s="48" t="n"/>
      <c r="K61" s="25">
        <f>IF(C61="","",IFERROR(VLOOKUP(C61,Produkte!$A$5:$H$104,7,FALSE),""))</f>
        <v/>
      </c>
      <c r="L61" s="41">
        <f>IF(OR(J61="",C61=""),"",IFERROR(J61*VLOOKUP(C61,Produkte!$A$5:$H$104,6,FALSE),""))</f>
        <v/>
      </c>
      <c r="M61" s="39">
        <f>IF(OR(G61="",F61="",J61=""),"",IFERROR(G61+J61-F61,""))</f>
        <v/>
      </c>
      <c r="N61" s="39">
        <f>IF(OR(M61="",H61=""),"",IFERROR(M61-H61,""))</f>
        <v/>
      </c>
      <c r="O61" s="25">
        <f>IF(AND(B61="",C61=""),"",IF(OR(B61="",C61="",F61="",G61="",H61="",J61=""),"Eingabe fehlt",IF(N61&lt;0,"Unter Ziel",IF(N61=0,"Im Ziel","Über Ziel"))))</f>
        <v/>
      </c>
    </row>
    <row r="62">
      <c r="A62" s="22" t="n"/>
      <c r="B62" s="47" t="n"/>
      <c r="C62" s="22" t="n"/>
      <c r="D62" s="48" t="n"/>
      <c r="E62" s="48" t="n"/>
      <c r="F62" s="38">
        <f>IF(AND(D62="",E62=""),"",IFERROR(MAX(IF(D62="",0,D62),IF(E62="",0,E62)),""))</f>
        <v/>
      </c>
      <c r="G62" s="38">
        <f>IF(OR(B62="",C62=""),"",IFERROR(VLOOKUP(C62,Produkte!$A$5:$H$104,4,FALSE)+SUMIFS($J$5:$J$104,$C$5:$C$104,C62,$B$5:$B$104,"&lt;"&amp;B62)-SUMIFS($F$5:$F$104,$C$5:$C$104,C62,$B$5:$B$104,"&lt;"&amp;B62),""))</f>
        <v/>
      </c>
      <c r="H62" s="38">
        <f>IF(OR(B62="",C62=""),"",IFERROR(VLOOKUP(C62,Produkte!$A$5:$H$104,5,FALSE),""))</f>
        <v/>
      </c>
      <c r="I62" s="38">
        <f>IF(OR(F62="",G62="",H62=""),"",IFERROR(MAX(0,F62+H62-G62),""))</f>
        <v/>
      </c>
      <c r="J62" s="48" t="n"/>
      <c r="K62" s="26">
        <f>IF(C62="","",IFERROR(VLOOKUP(C62,Produkte!$A$5:$H$104,7,FALSE),""))</f>
        <v/>
      </c>
      <c r="L62" s="40">
        <f>IF(OR(J62="",C62=""),"",IFERROR(J62*VLOOKUP(C62,Produkte!$A$5:$H$104,6,FALSE),""))</f>
        <v/>
      </c>
      <c r="M62" s="38">
        <f>IF(OR(G62="",F62="",J62=""),"",IFERROR(G62+J62-F62,""))</f>
        <v/>
      </c>
      <c r="N62" s="38">
        <f>IF(OR(M62="",H62=""),"",IFERROR(M62-H62,""))</f>
        <v/>
      </c>
      <c r="O62" s="26">
        <f>IF(AND(B62="",C62=""),"",IF(OR(B62="",C62="",F62="",G62="",H62="",J62=""),"Eingabe fehlt",IF(N62&lt;0,"Unter Ziel",IF(N62=0,"Im Ziel","Über Ziel"))))</f>
        <v/>
      </c>
    </row>
    <row r="63">
      <c r="A63" s="22" t="n"/>
      <c r="B63" s="47" t="n"/>
      <c r="C63" s="22" t="n"/>
      <c r="D63" s="48" t="n"/>
      <c r="E63" s="48" t="n"/>
      <c r="F63" s="39">
        <f>IF(AND(D63="",E63=""),"",IFERROR(MAX(IF(D63="",0,D63),IF(E63="",0,E63)),""))</f>
        <v/>
      </c>
      <c r="G63" s="39">
        <f>IF(OR(B63="",C63=""),"",IFERROR(VLOOKUP(C63,Produkte!$A$5:$H$104,4,FALSE)+SUMIFS($J$5:$J$104,$C$5:$C$104,C63,$B$5:$B$104,"&lt;"&amp;B63)-SUMIFS($F$5:$F$104,$C$5:$C$104,C63,$B$5:$B$104,"&lt;"&amp;B63),""))</f>
        <v/>
      </c>
      <c r="H63" s="39">
        <f>IF(OR(B63="",C63=""),"",IFERROR(VLOOKUP(C63,Produkte!$A$5:$H$104,5,FALSE),""))</f>
        <v/>
      </c>
      <c r="I63" s="39">
        <f>IF(OR(F63="",G63="",H63=""),"",IFERROR(MAX(0,F63+H63-G63),""))</f>
        <v/>
      </c>
      <c r="J63" s="48" t="n"/>
      <c r="K63" s="25">
        <f>IF(C63="","",IFERROR(VLOOKUP(C63,Produkte!$A$5:$H$104,7,FALSE),""))</f>
        <v/>
      </c>
      <c r="L63" s="41">
        <f>IF(OR(J63="",C63=""),"",IFERROR(J63*VLOOKUP(C63,Produkte!$A$5:$H$104,6,FALSE),""))</f>
        <v/>
      </c>
      <c r="M63" s="39">
        <f>IF(OR(G63="",F63="",J63=""),"",IFERROR(G63+J63-F63,""))</f>
        <v/>
      </c>
      <c r="N63" s="39">
        <f>IF(OR(M63="",H63=""),"",IFERROR(M63-H63,""))</f>
        <v/>
      </c>
      <c r="O63" s="25">
        <f>IF(AND(B63="",C63=""),"",IF(OR(B63="",C63="",F63="",G63="",H63="",J63=""),"Eingabe fehlt",IF(N63&lt;0,"Unter Ziel",IF(N63=0,"Im Ziel","Über Ziel"))))</f>
        <v/>
      </c>
    </row>
    <row r="64">
      <c r="A64" s="22" t="n"/>
      <c r="B64" s="47" t="n"/>
      <c r="C64" s="22" t="n"/>
      <c r="D64" s="48" t="n"/>
      <c r="E64" s="48" t="n"/>
      <c r="F64" s="38">
        <f>IF(AND(D64="",E64=""),"",IFERROR(MAX(IF(D64="",0,D64),IF(E64="",0,E64)),""))</f>
        <v/>
      </c>
      <c r="G64" s="38">
        <f>IF(OR(B64="",C64=""),"",IFERROR(VLOOKUP(C64,Produkte!$A$5:$H$104,4,FALSE)+SUMIFS($J$5:$J$104,$C$5:$C$104,C64,$B$5:$B$104,"&lt;"&amp;B64)-SUMIFS($F$5:$F$104,$C$5:$C$104,C64,$B$5:$B$104,"&lt;"&amp;B64),""))</f>
        <v/>
      </c>
      <c r="H64" s="38">
        <f>IF(OR(B64="",C64=""),"",IFERROR(VLOOKUP(C64,Produkte!$A$5:$H$104,5,FALSE),""))</f>
        <v/>
      </c>
      <c r="I64" s="38">
        <f>IF(OR(F64="",G64="",H64=""),"",IFERROR(MAX(0,F64+H64-G64),""))</f>
        <v/>
      </c>
      <c r="J64" s="48" t="n"/>
      <c r="K64" s="26">
        <f>IF(C64="","",IFERROR(VLOOKUP(C64,Produkte!$A$5:$H$104,7,FALSE),""))</f>
        <v/>
      </c>
      <c r="L64" s="40">
        <f>IF(OR(J64="",C64=""),"",IFERROR(J64*VLOOKUP(C64,Produkte!$A$5:$H$104,6,FALSE),""))</f>
        <v/>
      </c>
      <c r="M64" s="38">
        <f>IF(OR(G64="",F64="",J64=""),"",IFERROR(G64+J64-F64,""))</f>
        <v/>
      </c>
      <c r="N64" s="38">
        <f>IF(OR(M64="",H64=""),"",IFERROR(M64-H64,""))</f>
        <v/>
      </c>
      <c r="O64" s="26">
        <f>IF(AND(B64="",C64=""),"",IF(OR(B64="",C64="",F64="",G64="",H64="",J64=""),"Eingabe fehlt",IF(N64&lt;0,"Unter Ziel",IF(N64=0,"Im Ziel","Über Ziel"))))</f>
        <v/>
      </c>
    </row>
    <row r="65">
      <c r="A65" s="22" t="n"/>
      <c r="B65" s="47" t="n"/>
      <c r="C65" s="22" t="n"/>
      <c r="D65" s="48" t="n"/>
      <c r="E65" s="48" t="n"/>
      <c r="F65" s="39">
        <f>IF(AND(D65="",E65=""),"",IFERROR(MAX(IF(D65="",0,D65),IF(E65="",0,E65)),""))</f>
        <v/>
      </c>
      <c r="G65" s="39">
        <f>IF(OR(B65="",C65=""),"",IFERROR(VLOOKUP(C65,Produkte!$A$5:$H$104,4,FALSE)+SUMIFS($J$5:$J$104,$C$5:$C$104,C65,$B$5:$B$104,"&lt;"&amp;B65)-SUMIFS($F$5:$F$104,$C$5:$C$104,C65,$B$5:$B$104,"&lt;"&amp;B65),""))</f>
        <v/>
      </c>
      <c r="H65" s="39">
        <f>IF(OR(B65="",C65=""),"",IFERROR(VLOOKUP(C65,Produkte!$A$5:$H$104,5,FALSE),""))</f>
        <v/>
      </c>
      <c r="I65" s="39">
        <f>IF(OR(F65="",G65="",H65=""),"",IFERROR(MAX(0,F65+H65-G65),""))</f>
        <v/>
      </c>
      <c r="J65" s="48" t="n"/>
      <c r="K65" s="25">
        <f>IF(C65="","",IFERROR(VLOOKUP(C65,Produkte!$A$5:$H$104,7,FALSE),""))</f>
        <v/>
      </c>
      <c r="L65" s="41">
        <f>IF(OR(J65="",C65=""),"",IFERROR(J65*VLOOKUP(C65,Produkte!$A$5:$H$104,6,FALSE),""))</f>
        <v/>
      </c>
      <c r="M65" s="39">
        <f>IF(OR(G65="",F65="",J65=""),"",IFERROR(G65+J65-F65,""))</f>
        <v/>
      </c>
      <c r="N65" s="39">
        <f>IF(OR(M65="",H65=""),"",IFERROR(M65-H65,""))</f>
        <v/>
      </c>
      <c r="O65" s="25">
        <f>IF(AND(B65="",C65=""),"",IF(OR(B65="",C65="",F65="",G65="",H65="",J65=""),"Eingabe fehlt",IF(N65&lt;0,"Unter Ziel",IF(N65=0,"Im Ziel","Über Ziel"))))</f>
        <v/>
      </c>
    </row>
    <row r="66">
      <c r="A66" s="22" t="n"/>
      <c r="B66" s="47" t="n"/>
      <c r="C66" s="22" t="n"/>
      <c r="D66" s="48" t="n"/>
      <c r="E66" s="48" t="n"/>
      <c r="F66" s="38">
        <f>IF(AND(D66="",E66=""),"",IFERROR(MAX(IF(D66="",0,D66),IF(E66="",0,E66)),""))</f>
        <v/>
      </c>
      <c r="G66" s="38">
        <f>IF(OR(B66="",C66=""),"",IFERROR(VLOOKUP(C66,Produkte!$A$5:$H$104,4,FALSE)+SUMIFS($J$5:$J$104,$C$5:$C$104,C66,$B$5:$B$104,"&lt;"&amp;B66)-SUMIFS($F$5:$F$104,$C$5:$C$104,C66,$B$5:$B$104,"&lt;"&amp;B66),""))</f>
        <v/>
      </c>
      <c r="H66" s="38">
        <f>IF(OR(B66="",C66=""),"",IFERROR(VLOOKUP(C66,Produkte!$A$5:$H$104,5,FALSE),""))</f>
        <v/>
      </c>
      <c r="I66" s="38">
        <f>IF(OR(F66="",G66="",H66=""),"",IFERROR(MAX(0,F66+H66-G66),""))</f>
        <v/>
      </c>
      <c r="J66" s="48" t="n"/>
      <c r="K66" s="26">
        <f>IF(C66="","",IFERROR(VLOOKUP(C66,Produkte!$A$5:$H$104,7,FALSE),""))</f>
        <v/>
      </c>
      <c r="L66" s="40">
        <f>IF(OR(J66="",C66=""),"",IFERROR(J66*VLOOKUP(C66,Produkte!$A$5:$H$104,6,FALSE),""))</f>
        <v/>
      </c>
      <c r="M66" s="38">
        <f>IF(OR(G66="",F66="",J66=""),"",IFERROR(G66+J66-F66,""))</f>
        <v/>
      </c>
      <c r="N66" s="38">
        <f>IF(OR(M66="",H66=""),"",IFERROR(M66-H66,""))</f>
        <v/>
      </c>
      <c r="O66" s="26">
        <f>IF(AND(B66="",C66=""),"",IF(OR(B66="",C66="",F66="",G66="",H66="",J66=""),"Eingabe fehlt",IF(N66&lt;0,"Unter Ziel",IF(N66=0,"Im Ziel","Über Ziel"))))</f>
        <v/>
      </c>
    </row>
    <row r="67">
      <c r="A67" s="22" t="n"/>
      <c r="B67" s="47" t="n"/>
      <c r="C67" s="22" t="n"/>
      <c r="D67" s="48" t="n"/>
      <c r="E67" s="48" t="n"/>
      <c r="F67" s="39">
        <f>IF(AND(D67="",E67=""),"",IFERROR(MAX(IF(D67="",0,D67),IF(E67="",0,E67)),""))</f>
        <v/>
      </c>
      <c r="G67" s="39">
        <f>IF(OR(B67="",C67=""),"",IFERROR(VLOOKUP(C67,Produkte!$A$5:$H$104,4,FALSE)+SUMIFS($J$5:$J$104,$C$5:$C$104,C67,$B$5:$B$104,"&lt;"&amp;B67)-SUMIFS($F$5:$F$104,$C$5:$C$104,C67,$B$5:$B$104,"&lt;"&amp;B67),""))</f>
        <v/>
      </c>
      <c r="H67" s="39">
        <f>IF(OR(B67="",C67=""),"",IFERROR(VLOOKUP(C67,Produkte!$A$5:$H$104,5,FALSE),""))</f>
        <v/>
      </c>
      <c r="I67" s="39">
        <f>IF(OR(F67="",G67="",H67=""),"",IFERROR(MAX(0,F67+H67-G67),""))</f>
        <v/>
      </c>
      <c r="J67" s="48" t="n"/>
      <c r="K67" s="25">
        <f>IF(C67="","",IFERROR(VLOOKUP(C67,Produkte!$A$5:$H$104,7,FALSE),""))</f>
        <v/>
      </c>
      <c r="L67" s="41">
        <f>IF(OR(J67="",C67=""),"",IFERROR(J67*VLOOKUP(C67,Produkte!$A$5:$H$104,6,FALSE),""))</f>
        <v/>
      </c>
      <c r="M67" s="39">
        <f>IF(OR(G67="",F67="",J67=""),"",IFERROR(G67+J67-F67,""))</f>
        <v/>
      </c>
      <c r="N67" s="39">
        <f>IF(OR(M67="",H67=""),"",IFERROR(M67-H67,""))</f>
        <v/>
      </c>
      <c r="O67" s="25">
        <f>IF(AND(B67="",C67=""),"",IF(OR(B67="",C67="",F67="",G67="",H67="",J67=""),"Eingabe fehlt",IF(N67&lt;0,"Unter Ziel",IF(N67=0,"Im Ziel","Über Ziel"))))</f>
        <v/>
      </c>
    </row>
    <row r="68">
      <c r="A68" s="22" t="n"/>
      <c r="B68" s="47" t="n"/>
      <c r="C68" s="22" t="n"/>
      <c r="D68" s="48" t="n"/>
      <c r="E68" s="48" t="n"/>
      <c r="F68" s="38">
        <f>IF(AND(D68="",E68=""),"",IFERROR(MAX(IF(D68="",0,D68),IF(E68="",0,E68)),""))</f>
        <v/>
      </c>
      <c r="G68" s="38">
        <f>IF(OR(B68="",C68=""),"",IFERROR(VLOOKUP(C68,Produkte!$A$5:$H$104,4,FALSE)+SUMIFS($J$5:$J$104,$C$5:$C$104,C68,$B$5:$B$104,"&lt;"&amp;B68)-SUMIFS($F$5:$F$104,$C$5:$C$104,C68,$B$5:$B$104,"&lt;"&amp;B68),""))</f>
        <v/>
      </c>
      <c r="H68" s="38">
        <f>IF(OR(B68="",C68=""),"",IFERROR(VLOOKUP(C68,Produkte!$A$5:$H$104,5,FALSE),""))</f>
        <v/>
      </c>
      <c r="I68" s="38">
        <f>IF(OR(F68="",G68="",H68=""),"",IFERROR(MAX(0,F68+H68-G68),""))</f>
        <v/>
      </c>
      <c r="J68" s="48" t="n"/>
      <c r="K68" s="26">
        <f>IF(C68="","",IFERROR(VLOOKUP(C68,Produkte!$A$5:$H$104,7,FALSE),""))</f>
        <v/>
      </c>
      <c r="L68" s="40">
        <f>IF(OR(J68="",C68=""),"",IFERROR(J68*VLOOKUP(C68,Produkte!$A$5:$H$104,6,FALSE),""))</f>
        <v/>
      </c>
      <c r="M68" s="38">
        <f>IF(OR(G68="",F68="",J68=""),"",IFERROR(G68+J68-F68,""))</f>
        <v/>
      </c>
      <c r="N68" s="38">
        <f>IF(OR(M68="",H68=""),"",IFERROR(M68-H68,""))</f>
        <v/>
      </c>
      <c r="O68" s="26">
        <f>IF(AND(B68="",C68=""),"",IF(OR(B68="",C68="",F68="",G68="",H68="",J68=""),"Eingabe fehlt",IF(N68&lt;0,"Unter Ziel",IF(N68=0,"Im Ziel","Über Ziel"))))</f>
        <v/>
      </c>
    </row>
    <row r="69">
      <c r="A69" s="22" t="n"/>
      <c r="B69" s="47" t="n"/>
      <c r="C69" s="22" t="n"/>
      <c r="D69" s="48" t="n"/>
      <c r="E69" s="48" t="n"/>
      <c r="F69" s="39">
        <f>IF(AND(D69="",E69=""),"",IFERROR(MAX(IF(D69="",0,D69),IF(E69="",0,E69)),""))</f>
        <v/>
      </c>
      <c r="G69" s="39">
        <f>IF(OR(B69="",C69=""),"",IFERROR(VLOOKUP(C69,Produkte!$A$5:$H$104,4,FALSE)+SUMIFS($J$5:$J$104,$C$5:$C$104,C69,$B$5:$B$104,"&lt;"&amp;B69)-SUMIFS($F$5:$F$104,$C$5:$C$104,C69,$B$5:$B$104,"&lt;"&amp;B69),""))</f>
        <v/>
      </c>
      <c r="H69" s="39">
        <f>IF(OR(B69="",C69=""),"",IFERROR(VLOOKUP(C69,Produkte!$A$5:$H$104,5,FALSE),""))</f>
        <v/>
      </c>
      <c r="I69" s="39">
        <f>IF(OR(F69="",G69="",H69=""),"",IFERROR(MAX(0,F69+H69-G69),""))</f>
        <v/>
      </c>
      <c r="J69" s="48" t="n"/>
      <c r="K69" s="25">
        <f>IF(C69="","",IFERROR(VLOOKUP(C69,Produkte!$A$5:$H$104,7,FALSE),""))</f>
        <v/>
      </c>
      <c r="L69" s="41">
        <f>IF(OR(J69="",C69=""),"",IFERROR(J69*VLOOKUP(C69,Produkte!$A$5:$H$104,6,FALSE),""))</f>
        <v/>
      </c>
      <c r="M69" s="39">
        <f>IF(OR(G69="",F69="",J69=""),"",IFERROR(G69+J69-F69,""))</f>
        <v/>
      </c>
      <c r="N69" s="39">
        <f>IF(OR(M69="",H69=""),"",IFERROR(M69-H69,""))</f>
        <v/>
      </c>
      <c r="O69" s="25">
        <f>IF(AND(B69="",C69=""),"",IF(OR(B69="",C69="",F69="",G69="",H69="",J69=""),"Eingabe fehlt",IF(N69&lt;0,"Unter Ziel",IF(N69=0,"Im Ziel","Über Ziel"))))</f>
        <v/>
      </c>
    </row>
    <row r="70">
      <c r="A70" s="22" t="n"/>
      <c r="B70" s="47" t="n"/>
      <c r="C70" s="22" t="n"/>
      <c r="D70" s="48" t="n"/>
      <c r="E70" s="48" t="n"/>
      <c r="F70" s="38">
        <f>IF(AND(D70="",E70=""),"",IFERROR(MAX(IF(D70="",0,D70),IF(E70="",0,E70)),""))</f>
        <v/>
      </c>
      <c r="G70" s="38">
        <f>IF(OR(B70="",C70=""),"",IFERROR(VLOOKUP(C70,Produkte!$A$5:$H$104,4,FALSE)+SUMIFS($J$5:$J$104,$C$5:$C$104,C70,$B$5:$B$104,"&lt;"&amp;B70)-SUMIFS($F$5:$F$104,$C$5:$C$104,C70,$B$5:$B$104,"&lt;"&amp;B70),""))</f>
        <v/>
      </c>
      <c r="H70" s="38">
        <f>IF(OR(B70="",C70=""),"",IFERROR(VLOOKUP(C70,Produkte!$A$5:$H$104,5,FALSE),""))</f>
        <v/>
      </c>
      <c r="I70" s="38">
        <f>IF(OR(F70="",G70="",H70=""),"",IFERROR(MAX(0,F70+H70-G70),""))</f>
        <v/>
      </c>
      <c r="J70" s="48" t="n"/>
      <c r="K70" s="26">
        <f>IF(C70="","",IFERROR(VLOOKUP(C70,Produkte!$A$5:$H$104,7,FALSE),""))</f>
        <v/>
      </c>
      <c r="L70" s="40">
        <f>IF(OR(J70="",C70=""),"",IFERROR(J70*VLOOKUP(C70,Produkte!$A$5:$H$104,6,FALSE),""))</f>
        <v/>
      </c>
      <c r="M70" s="38">
        <f>IF(OR(G70="",F70="",J70=""),"",IFERROR(G70+J70-F70,""))</f>
        <v/>
      </c>
      <c r="N70" s="38">
        <f>IF(OR(M70="",H70=""),"",IFERROR(M70-H70,""))</f>
        <v/>
      </c>
      <c r="O70" s="26">
        <f>IF(AND(B70="",C70=""),"",IF(OR(B70="",C70="",F70="",G70="",H70="",J70=""),"Eingabe fehlt",IF(N70&lt;0,"Unter Ziel",IF(N70=0,"Im Ziel","Über Ziel"))))</f>
        <v/>
      </c>
    </row>
    <row r="71">
      <c r="A71" s="22" t="n"/>
      <c r="B71" s="47" t="n"/>
      <c r="C71" s="22" t="n"/>
      <c r="D71" s="48" t="n"/>
      <c r="E71" s="48" t="n"/>
      <c r="F71" s="39">
        <f>IF(AND(D71="",E71=""),"",IFERROR(MAX(IF(D71="",0,D71),IF(E71="",0,E71)),""))</f>
        <v/>
      </c>
      <c r="G71" s="39">
        <f>IF(OR(B71="",C71=""),"",IFERROR(VLOOKUP(C71,Produkte!$A$5:$H$104,4,FALSE)+SUMIFS($J$5:$J$104,$C$5:$C$104,C71,$B$5:$B$104,"&lt;"&amp;B71)-SUMIFS($F$5:$F$104,$C$5:$C$104,C71,$B$5:$B$104,"&lt;"&amp;B71),""))</f>
        <v/>
      </c>
      <c r="H71" s="39">
        <f>IF(OR(B71="",C71=""),"",IFERROR(VLOOKUP(C71,Produkte!$A$5:$H$104,5,FALSE),""))</f>
        <v/>
      </c>
      <c r="I71" s="39">
        <f>IF(OR(F71="",G71="",H71=""),"",IFERROR(MAX(0,F71+H71-G71),""))</f>
        <v/>
      </c>
      <c r="J71" s="48" t="n"/>
      <c r="K71" s="25">
        <f>IF(C71="","",IFERROR(VLOOKUP(C71,Produkte!$A$5:$H$104,7,FALSE),""))</f>
        <v/>
      </c>
      <c r="L71" s="41">
        <f>IF(OR(J71="",C71=""),"",IFERROR(J71*VLOOKUP(C71,Produkte!$A$5:$H$104,6,FALSE),""))</f>
        <v/>
      </c>
      <c r="M71" s="39">
        <f>IF(OR(G71="",F71="",J71=""),"",IFERROR(G71+J71-F71,""))</f>
        <v/>
      </c>
      <c r="N71" s="39">
        <f>IF(OR(M71="",H71=""),"",IFERROR(M71-H71,""))</f>
        <v/>
      </c>
      <c r="O71" s="25">
        <f>IF(AND(B71="",C71=""),"",IF(OR(B71="",C71="",F71="",G71="",H71="",J71=""),"Eingabe fehlt",IF(N71&lt;0,"Unter Ziel",IF(N71=0,"Im Ziel","Über Ziel"))))</f>
        <v/>
      </c>
    </row>
    <row r="72">
      <c r="A72" s="22" t="n"/>
      <c r="B72" s="47" t="n"/>
      <c r="C72" s="22" t="n"/>
      <c r="D72" s="48" t="n"/>
      <c r="E72" s="48" t="n"/>
      <c r="F72" s="38">
        <f>IF(AND(D72="",E72=""),"",IFERROR(MAX(IF(D72="",0,D72),IF(E72="",0,E72)),""))</f>
        <v/>
      </c>
      <c r="G72" s="38">
        <f>IF(OR(B72="",C72=""),"",IFERROR(VLOOKUP(C72,Produkte!$A$5:$H$104,4,FALSE)+SUMIFS($J$5:$J$104,$C$5:$C$104,C72,$B$5:$B$104,"&lt;"&amp;B72)-SUMIFS($F$5:$F$104,$C$5:$C$104,C72,$B$5:$B$104,"&lt;"&amp;B72),""))</f>
        <v/>
      </c>
      <c r="H72" s="38">
        <f>IF(OR(B72="",C72=""),"",IFERROR(VLOOKUP(C72,Produkte!$A$5:$H$104,5,FALSE),""))</f>
        <v/>
      </c>
      <c r="I72" s="38">
        <f>IF(OR(F72="",G72="",H72=""),"",IFERROR(MAX(0,F72+H72-G72),""))</f>
        <v/>
      </c>
      <c r="J72" s="48" t="n"/>
      <c r="K72" s="26">
        <f>IF(C72="","",IFERROR(VLOOKUP(C72,Produkte!$A$5:$H$104,7,FALSE),""))</f>
        <v/>
      </c>
      <c r="L72" s="40">
        <f>IF(OR(J72="",C72=""),"",IFERROR(J72*VLOOKUP(C72,Produkte!$A$5:$H$104,6,FALSE),""))</f>
        <v/>
      </c>
      <c r="M72" s="38">
        <f>IF(OR(G72="",F72="",J72=""),"",IFERROR(G72+J72-F72,""))</f>
        <v/>
      </c>
      <c r="N72" s="38">
        <f>IF(OR(M72="",H72=""),"",IFERROR(M72-H72,""))</f>
        <v/>
      </c>
      <c r="O72" s="26">
        <f>IF(AND(B72="",C72=""),"",IF(OR(B72="",C72="",F72="",G72="",H72="",J72=""),"Eingabe fehlt",IF(N72&lt;0,"Unter Ziel",IF(N72=0,"Im Ziel","Über Ziel"))))</f>
        <v/>
      </c>
    </row>
    <row r="73">
      <c r="A73" s="22" t="n"/>
      <c r="B73" s="47" t="n"/>
      <c r="C73" s="22" t="n"/>
      <c r="D73" s="48" t="n"/>
      <c r="E73" s="48" t="n"/>
      <c r="F73" s="39">
        <f>IF(AND(D73="",E73=""),"",IFERROR(MAX(IF(D73="",0,D73),IF(E73="",0,E73)),""))</f>
        <v/>
      </c>
      <c r="G73" s="39">
        <f>IF(OR(B73="",C73=""),"",IFERROR(VLOOKUP(C73,Produkte!$A$5:$H$104,4,FALSE)+SUMIFS($J$5:$J$104,$C$5:$C$104,C73,$B$5:$B$104,"&lt;"&amp;B73)-SUMIFS($F$5:$F$104,$C$5:$C$104,C73,$B$5:$B$104,"&lt;"&amp;B73),""))</f>
        <v/>
      </c>
      <c r="H73" s="39">
        <f>IF(OR(B73="",C73=""),"",IFERROR(VLOOKUP(C73,Produkte!$A$5:$H$104,5,FALSE),""))</f>
        <v/>
      </c>
      <c r="I73" s="39">
        <f>IF(OR(F73="",G73="",H73=""),"",IFERROR(MAX(0,F73+H73-G73),""))</f>
        <v/>
      </c>
      <c r="J73" s="48" t="n"/>
      <c r="K73" s="25">
        <f>IF(C73="","",IFERROR(VLOOKUP(C73,Produkte!$A$5:$H$104,7,FALSE),""))</f>
        <v/>
      </c>
      <c r="L73" s="41">
        <f>IF(OR(J73="",C73=""),"",IFERROR(J73*VLOOKUP(C73,Produkte!$A$5:$H$104,6,FALSE),""))</f>
        <v/>
      </c>
      <c r="M73" s="39">
        <f>IF(OR(G73="",F73="",J73=""),"",IFERROR(G73+J73-F73,""))</f>
        <v/>
      </c>
      <c r="N73" s="39">
        <f>IF(OR(M73="",H73=""),"",IFERROR(M73-H73,""))</f>
        <v/>
      </c>
      <c r="O73" s="25">
        <f>IF(AND(B73="",C73=""),"",IF(OR(B73="",C73="",F73="",G73="",H73="",J73=""),"Eingabe fehlt",IF(N73&lt;0,"Unter Ziel",IF(N73=0,"Im Ziel","Über Ziel"))))</f>
        <v/>
      </c>
    </row>
    <row r="74">
      <c r="A74" s="22" t="n"/>
      <c r="B74" s="47" t="n"/>
      <c r="C74" s="22" t="n"/>
      <c r="D74" s="48" t="n"/>
      <c r="E74" s="48" t="n"/>
      <c r="F74" s="38">
        <f>IF(AND(D74="",E74=""),"",IFERROR(MAX(IF(D74="",0,D74),IF(E74="",0,E74)),""))</f>
        <v/>
      </c>
      <c r="G74" s="38">
        <f>IF(OR(B74="",C74=""),"",IFERROR(VLOOKUP(C74,Produkte!$A$5:$H$104,4,FALSE)+SUMIFS($J$5:$J$104,$C$5:$C$104,C74,$B$5:$B$104,"&lt;"&amp;B74)-SUMIFS($F$5:$F$104,$C$5:$C$104,C74,$B$5:$B$104,"&lt;"&amp;B74),""))</f>
        <v/>
      </c>
      <c r="H74" s="38">
        <f>IF(OR(B74="",C74=""),"",IFERROR(VLOOKUP(C74,Produkte!$A$5:$H$104,5,FALSE),""))</f>
        <v/>
      </c>
      <c r="I74" s="38">
        <f>IF(OR(F74="",G74="",H74=""),"",IFERROR(MAX(0,F74+H74-G74),""))</f>
        <v/>
      </c>
      <c r="J74" s="48" t="n"/>
      <c r="K74" s="26">
        <f>IF(C74="","",IFERROR(VLOOKUP(C74,Produkte!$A$5:$H$104,7,FALSE),""))</f>
        <v/>
      </c>
      <c r="L74" s="40">
        <f>IF(OR(J74="",C74=""),"",IFERROR(J74*VLOOKUP(C74,Produkte!$A$5:$H$104,6,FALSE),""))</f>
        <v/>
      </c>
      <c r="M74" s="38">
        <f>IF(OR(G74="",F74="",J74=""),"",IFERROR(G74+J74-F74,""))</f>
        <v/>
      </c>
      <c r="N74" s="38">
        <f>IF(OR(M74="",H74=""),"",IFERROR(M74-H74,""))</f>
        <v/>
      </c>
      <c r="O74" s="26">
        <f>IF(AND(B74="",C74=""),"",IF(OR(B74="",C74="",F74="",G74="",H74="",J74=""),"Eingabe fehlt",IF(N74&lt;0,"Unter Ziel",IF(N74=0,"Im Ziel","Über Ziel"))))</f>
        <v/>
      </c>
    </row>
    <row r="75">
      <c r="A75" s="22" t="n"/>
      <c r="B75" s="47" t="n"/>
      <c r="C75" s="22" t="n"/>
      <c r="D75" s="48" t="n"/>
      <c r="E75" s="48" t="n"/>
      <c r="F75" s="39">
        <f>IF(AND(D75="",E75=""),"",IFERROR(MAX(IF(D75="",0,D75),IF(E75="",0,E75)),""))</f>
        <v/>
      </c>
      <c r="G75" s="39">
        <f>IF(OR(B75="",C75=""),"",IFERROR(VLOOKUP(C75,Produkte!$A$5:$H$104,4,FALSE)+SUMIFS($J$5:$J$104,$C$5:$C$104,C75,$B$5:$B$104,"&lt;"&amp;B75)-SUMIFS($F$5:$F$104,$C$5:$C$104,C75,$B$5:$B$104,"&lt;"&amp;B75),""))</f>
        <v/>
      </c>
      <c r="H75" s="39">
        <f>IF(OR(B75="",C75=""),"",IFERROR(VLOOKUP(C75,Produkte!$A$5:$H$104,5,FALSE),""))</f>
        <v/>
      </c>
      <c r="I75" s="39">
        <f>IF(OR(F75="",G75="",H75=""),"",IFERROR(MAX(0,F75+H75-G75),""))</f>
        <v/>
      </c>
      <c r="J75" s="48" t="n"/>
      <c r="K75" s="25">
        <f>IF(C75="","",IFERROR(VLOOKUP(C75,Produkte!$A$5:$H$104,7,FALSE),""))</f>
        <v/>
      </c>
      <c r="L75" s="41">
        <f>IF(OR(J75="",C75=""),"",IFERROR(J75*VLOOKUP(C75,Produkte!$A$5:$H$104,6,FALSE),""))</f>
        <v/>
      </c>
      <c r="M75" s="39">
        <f>IF(OR(G75="",F75="",J75=""),"",IFERROR(G75+J75-F75,""))</f>
        <v/>
      </c>
      <c r="N75" s="39">
        <f>IF(OR(M75="",H75=""),"",IFERROR(M75-H75,""))</f>
        <v/>
      </c>
      <c r="O75" s="25">
        <f>IF(AND(B75="",C75=""),"",IF(OR(B75="",C75="",F75="",G75="",H75="",J75=""),"Eingabe fehlt",IF(N75&lt;0,"Unter Ziel",IF(N75=0,"Im Ziel","Über Ziel"))))</f>
        <v/>
      </c>
    </row>
    <row r="76">
      <c r="A76" s="22" t="n"/>
      <c r="B76" s="47" t="n"/>
      <c r="C76" s="22" t="n"/>
      <c r="D76" s="48" t="n"/>
      <c r="E76" s="48" t="n"/>
      <c r="F76" s="38">
        <f>IF(AND(D76="",E76=""),"",IFERROR(MAX(IF(D76="",0,D76),IF(E76="",0,E76)),""))</f>
        <v/>
      </c>
      <c r="G76" s="38">
        <f>IF(OR(B76="",C76=""),"",IFERROR(VLOOKUP(C76,Produkte!$A$5:$H$104,4,FALSE)+SUMIFS($J$5:$J$104,$C$5:$C$104,C76,$B$5:$B$104,"&lt;"&amp;B76)-SUMIFS($F$5:$F$104,$C$5:$C$104,C76,$B$5:$B$104,"&lt;"&amp;B76),""))</f>
        <v/>
      </c>
      <c r="H76" s="38">
        <f>IF(OR(B76="",C76=""),"",IFERROR(VLOOKUP(C76,Produkte!$A$5:$H$104,5,FALSE),""))</f>
        <v/>
      </c>
      <c r="I76" s="38">
        <f>IF(OR(F76="",G76="",H76=""),"",IFERROR(MAX(0,F76+H76-G76),""))</f>
        <v/>
      </c>
      <c r="J76" s="48" t="n"/>
      <c r="K76" s="26">
        <f>IF(C76="","",IFERROR(VLOOKUP(C76,Produkte!$A$5:$H$104,7,FALSE),""))</f>
        <v/>
      </c>
      <c r="L76" s="40">
        <f>IF(OR(J76="",C76=""),"",IFERROR(J76*VLOOKUP(C76,Produkte!$A$5:$H$104,6,FALSE),""))</f>
        <v/>
      </c>
      <c r="M76" s="38">
        <f>IF(OR(G76="",F76="",J76=""),"",IFERROR(G76+J76-F76,""))</f>
        <v/>
      </c>
      <c r="N76" s="38">
        <f>IF(OR(M76="",H76=""),"",IFERROR(M76-H76,""))</f>
        <v/>
      </c>
      <c r="O76" s="26">
        <f>IF(AND(B76="",C76=""),"",IF(OR(B76="",C76="",F76="",G76="",H76="",J76=""),"Eingabe fehlt",IF(N76&lt;0,"Unter Ziel",IF(N76=0,"Im Ziel","Über Ziel"))))</f>
        <v/>
      </c>
    </row>
    <row r="77">
      <c r="A77" s="22" t="n"/>
      <c r="B77" s="47" t="n"/>
      <c r="C77" s="22" t="n"/>
      <c r="D77" s="48" t="n"/>
      <c r="E77" s="48" t="n"/>
      <c r="F77" s="39">
        <f>IF(AND(D77="",E77=""),"",IFERROR(MAX(IF(D77="",0,D77),IF(E77="",0,E77)),""))</f>
        <v/>
      </c>
      <c r="G77" s="39">
        <f>IF(OR(B77="",C77=""),"",IFERROR(VLOOKUP(C77,Produkte!$A$5:$H$104,4,FALSE)+SUMIFS($J$5:$J$104,$C$5:$C$104,C77,$B$5:$B$104,"&lt;"&amp;B77)-SUMIFS($F$5:$F$104,$C$5:$C$104,C77,$B$5:$B$104,"&lt;"&amp;B77),""))</f>
        <v/>
      </c>
      <c r="H77" s="39">
        <f>IF(OR(B77="",C77=""),"",IFERROR(VLOOKUP(C77,Produkte!$A$5:$H$104,5,FALSE),""))</f>
        <v/>
      </c>
      <c r="I77" s="39">
        <f>IF(OR(F77="",G77="",H77=""),"",IFERROR(MAX(0,F77+H77-G77),""))</f>
        <v/>
      </c>
      <c r="J77" s="48" t="n"/>
      <c r="K77" s="25">
        <f>IF(C77="","",IFERROR(VLOOKUP(C77,Produkte!$A$5:$H$104,7,FALSE),""))</f>
        <v/>
      </c>
      <c r="L77" s="41">
        <f>IF(OR(J77="",C77=""),"",IFERROR(J77*VLOOKUP(C77,Produkte!$A$5:$H$104,6,FALSE),""))</f>
        <v/>
      </c>
      <c r="M77" s="39">
        <f>IF(OR(G77="",F77="",J77=""),"",IFERROR(G77+J77-F77,""))</f>
        <v/>
      </c>
      <c r="N77" s="39">
        <f>IF(OR(M77="",H77=""),"",IFERROR(M77-H77,""))</f>
        <v/>
      </c>
      <c r="O77" s="25">
        <f>IF(AND(B77="",C77=""),"",IF(OR(B77="",C77="",F77="",G77="",H77="",J77=""),"Eingabe fehlt",IF(N77&lt;0,"Unter Ziel",IF(N77=0,"Im Ziel","Über Ziel"))))</f>
        <v/>
      </c>
    </row>
    <row r="78">
      <c r="A78" s="22" t="n"/>
      <c r="B78" s="47" t="n"/>
      <c r="C78" s="22" t="n"/>
      <c r="D78" s="48" t="n"/>
      <c r="E78" s="48" t="n"/>
      <c r="F78" s="38">
        <f>IF(AND(D78="",E78=""),"",IFERROR(MAX(IF(D78="",0,D78),IF(E78="",0,E78)),""))</f>
        <v/>
      </c>
      <c r="G78" s="38">
        <f>IF(OR(B78="",C78=""),"",IFERROR(VLOOKUP(C78,Produkte!$A$5:$H$104,4,FALSE)+SUMIFS($J$5:$J$104,$C$5:$C$104,C78,$B$5:$B$104,"&lt;"&amp;B78)-SUMIFS($F$5:$F$104,$C$5:$C$104,C78,$B$5:$B$104,"&lt;"&amp;B78),""))</f>
        <v/>
      </c>
      <c r="H78" s="38">
        <f>IF(OR(B78="",C78=""),"",IFERROR(VLOOKUP(C78,Produkte!$A$5:$H$104,5,FALSE),""))</f>
        <v/>
      </c>
      <c r="I78" s="38">
        <f>IF(OR(F78="",G78="",H78=""),"",IFERROR(MAX(0,F78+H78-G78),""))</f>
        <v/>
      </c>
      <c r="J78" s="48" t="n"/>
      <c r="K78" s="26">
        <f>IF(C78="","",IFERROR(VLOOKUP(C78,Produkte!$A$5:$H$104,7,FALSE),""))</f>
        <v/>
      </c>
      <c r="L78" s="40">
        <f>IF(OR(J78="",C78=""),"",IFERROR(J78*VLOOKUP(C78,Produkte!$A$5:$H$104,6,FALSE),""))</f>
        <v/>
      </c>
      <c r="M78" s="38">
        <f>IF(OR(G78="",F78="",J78=""),"",IFERROR(G78+J78-F78,""))</f>
        <v/>
      </c>
      <c r="N78" s="38">
        <f>IF(OR(M78="",H78=""),"",IFERROR(M78-H78,""))</f>
        <v/>
      </c>
      <c r="O78" s="26">
        <f>IF(AND(B78="",C78=""),"",IF(OR(B78="",C78="",F78="",G78="",H78="",J78=""),"Eingabe fehlt",IF(N78&lt;0,"Unter Ziel",IF(N78=0,"Im Ziel","Über Ziel"))))</f>
        <v/>
      </c>
    </row>
    <row r="79">
      <c r="A79" s="22" t="n"/>
      <c r="B79" s="47" t="n"/>
      <c r="C79" s="22" t="n"/>
      <c r="D79" s="48" t="n"/>
      <c r="E79" s="48" t="n"/>
      <c r="F79" s="39">
        <f>IF(AND(D79="",E79=""),"",IFERROR(MAX(IF(D79="",0,D79),IF(E79="",0,E79)),""))</f>
        <v/>
      </c>
      <c r="G79" s="39">
        <f>IF(OR(B79="",C79=""),"",IFERROR(VLOOKUP(C79,Produkte!$A$5:$H$104,4,FALSE)+SUMIFS($J$5:$J$104,$C$5:$C$104,C79,$B$5:$B$104,"&lt;"&amp;B79)-SUMIFS($F$5:$F$104,$C$5:$C$104,C79,$B$5:$B$104,"&lt;"&amp;B79),""))</f>
        <v/>
      </c>
      <c r="H79" s="39">
        <f>IF(OR(B79="",C79=""),"",IFERROR(VLOOKUP(C79,Produkte!$A$5:$H$104,5,FALSE),""))</f>
        <v/>
      </c>
      <c r="I79" s="39">
        <f>IF(OR(F79="",G79="",H79=""),"",IFERROR(MAX(0,F79+H79-G79),""))</f>
        <v/>
      </c>
      <c r="J79" s="48" t="n"/>
      <c r="K79" s="25">
        <f>IF(C79="","",IFERROR(VLOOKUP(C79,Produkte!$A$5:$H$104,7,FALSE),""))</f>
        <v/>
      </c>
      <c r="L79" s="41">
        <f>IF(OR(J79="",C79=""),"",IFERROR(J79*VLOOKUP(C79,Produkte!$A$5:$H$104,6,FALSE),""))</f>
        <v/>
      </c>
      <c r="M79" s="39">
        <f>IF(OR(G79="",F79="",J79=""),"",IFERROR(G79+J79-F79,""))</f>
        <v/>
      </c>
      <c r="N79" s="39">
        <f>IF(OR(M79="",H79=""),"",IFERROR(M79-H79,""))</f>
        <v/>
      </c>
      <c r="O79" s="25">
        <f>IF(AND(B79="",C79=""),"",IF(OR(B79="",C79="",F79="",G79="",H79="",J79=""),"Eingabe fehlt",IF(N79&lt;0,"Unter Ziel",IF(N79=0,"Im Ziel","Über Ziel"))))</f>
        <v/>
      </c>
    </row>
    <row r="80">
      <c r="A80" s="22" t="n"/>
      <c r="B80" s="47" t="n"/>
      <c r="C80" s="22" t="n"/>
      <c r="D80" s="48" t="n"/>
      <c r="E80" s="48" t="n"/>
      <c r="F80" s="38">
        <f>IF(AND(D80="",E80=""),"",IFERROR(MAX(IF(D80="",0,D80),IF(E80="",0,E80)),""))</f>
        <v/>
      </c>
      <c r="G80" s="38">
        <f>IF(OR(B80="",C80=""),"",IFERROR(VLOOKUP(C80,Produkte!$A$5:$H$104,4,FALSE)+SUMIFS($J$5:$J$104,$C$5:$C$104,C80,$B$5:$B$104,"&lt;"&amp;B80)-SUMIFS($F$5:$F$104,$C$5:$C$104,C80,$B$5:$B$104,"&lt;"&amp;B80),""))</f>
        <v/>
      </c>
      <c r="H80" s="38">
        <f>IF(OR(B80="",C80=""),"",IFERROR(VLOOKUP(C80,Produkte!$A$5:$H$104,5,FALSE),""))</f>
        <v/>
      </c>
      <c r="I80" s="38">
        <f>IF(OR(F80="",G80="",H80=""),"",IFERROR(MAX(0,F80+H80-G80),""))</f>
        <v/>
      </c>
      <c r="J80" s="48" t="n"/>
      <c r="K80" s="26">
        <f>IF(C80="","",IFERROR(VLOOKUP(C80,Produkte!$A$5:$H$104,7,FALSE),""))</f>
        <v/>
      </c>
      <c r="L80" s="40">
        <f>IF(OR(J80="",C80=""),"",IFERROR(J80*VLOOKUP(C80,Produkte!$A$5:$H$104,6,FALSE),""))</f>
        <v/>
      </c>
      <c r="M80" s="38">
        <f>IF(OR(G80="",F80="",J80=""),"",IFERROR(G80+J80-F80,""))</f>
        <v/>
      </c>
      <c r="N80" s="38">
        <f>IF(OR(M80="",H80=""),"",IFERROR(M80-H80,""))</f>
        <v/>
      </c>
      <c r="O80" s="26">
        <f>IF(AND(B80="",C80=""),"",IF(OR(B80="",C80="",F80="",G80="",H80="",J80=""),"Eingabe fehlt",IF(N80&lt;0,"Unter Ziel",IF(N80=0,"Im Ziel","Über Ziel"))))</f>
        <v/>
      </c>
    </row>
    <row r="81">
      <c r="A81" s="22" t="n"/>
      <c r="B81" s="47" t="n"/>
      <c r="C81" s="22" t="n"/>
      <c r="D81" s="48" t="n"/>
      <c r="E81" s="48" t="n"/>
      <c r="F81" s="39">
        <f>IF(AND(D81="",E81=""),"",IFERROR(MAX(IF(D81="",0,D81),IF(E81="",0,E81)),""))</f>
        <v/>
      </c>
      <c r="G81" s="39">
        <f>IF(OR(B81="",C81=""),"",IFERROR(VLOOKUP(C81,Produkte!$A$5:$H$104,4,FALSE)+SUMIFS($J$5:$J$104,$C$5:$C$104,C81,$B$5:$B$104,"&lt;"&amp;B81)-SUMIFS($F$5:$F$104,$C$5:$C$104,C81,$B$5:$B$104,"&lt;"&amp;B81),""))</f>
        <v/>
      </c>
      <c r="H81" s="39">
        <f>IF(OR(B81="",C81=""),"",IFERROR(VLOOKUP(C81,Produkte!$A$5:$H$104,5,FALSE),""))</f>
        <v/>
      </c>
      <c r="I81" s="39">
        <f>IF(OR(F81="",G81="",H81=""),"",IFERROR(MAX(0,F81+H81-G81),""))</f>
        <v/>
      </c>
      <c r="J81" s="48" t="n"/>
      <c r="K81" s="25">
        <f>IF(C81="","",IFERROR(VLOOKUP(C81,Produkte!$A$5:$H$104,7,FALSE),""))</f>
        <v/>
      </c>
      <c r="L81" s="41">
        <f>IF(OR(J81="",C81=""),"",IFERROR(J81*VLOOKUP(C81,Produkte!$A$5:$H$104,6,FALSE),""))</f>
        <v/>
      </c>
      <c r="M81" s="39">
        <f>IF(OR(G81="",F81="",J81=""),"",IFERROR(G81+J81-F81,""))</f>
        <v/>
      </c>
      <c r="N81" s="39">
        <f>IF(OR(M81="",H81=""),"",IFERROR(M81-H81,""))</f>
        <v/>
      </c>
      <c r="O81" s="25">
        <f>IF(AND(B81="",C81=""),"",IF(OR(B81="",C81="",F81="",G81="",H81="",J81=""),"Eingabe fehlt",IF(N81&lt;0,"Unter Ziel",IF(N81=0,"Im Ziel","Über Ziel"))))</f>
        <v/>
      </c>
    </row>
    <row r="82">
      <c r="A82" s="22" t="n"/>
      <c r="B82" s="47" t="n"/>
      <c r="C82" s="22" t="n"/>
      <c r="D82" s="48" t="n"/>
      <c r="E82" s="48" t="n"/>
      <c r="F82" s="38">
        <f>IF(AND(D82="",E82=""),"",IFERROR(MAX(IF(D82="",0,D82),IF(E82="",0,E82)),""))</f>
        <v/>
      </c>
      <c r="G82" s="38">
        <f>IF(OR(B82="",C82=""),"",IFERROR(VLOOKUP(C82,Produkte!$A$5:$H$104,4,FALSE)+SUMIFS($J$5:$J$104,$C$5:$C$104,C82,$B$5:$B$104,"&lt;"&amp;B82)-SUMIFS($F$5:$F$104,$C$5:$C$104,C82,$B$5:$B$104,"&lt;"&amp;B82),""))</f>
        <v/>
      </c>
      <c r="H82" s="38">
        <f>IF(OR(B82="",C82=""),"",IFERROR(VLOOKUP(C82,Produkte!$A$5:$H$104,5,FALSE),""))</f>
        <v/>
      </c>
      <c r="I82" s="38">
        <f>IF(OR(F82="",G82="",H82=""),"",IFERROR(MAX(0,F82+H82-G82),""))</f>
        <v/>
      </c>
      <c r="J82" s="48" t="n"/>
      <c r="K82" s="26">
        <f>IF(C82="","",IFERROR(VLOOKUP(C82,Produkte!$A$5:$H$104,7,FALSE),""))</f>
        <v/>
      </c>
      <c r="L82" s="40">
        <f>IF(OR(J82="",C82=""),"",IFERROR(J82*VLOOKUP(C82,Produkte!$A$5:$H$104,6,FALSE),""))</f>
        <v/>
      </c>
      <c r="M82" s="38">
        <f>IF(OR(G82="",F82="",J82=""),"",IFERROR(G82+J82-F82,""))</f>
        <v/>
      </c>
      <c r="N82" s="38">
        <f>IF(OR(M82="",H82=""),"",IFERROR(M82-H82,""))</f>
        <v/>
      </c>
      <c r="O82" s="26">
        <f>IF(AND(B82="",C82=""),"",IF(OR(B82="",C82="",F82="",G82="",H82="",J82=""),"Eingabe fehlt",IF(N82&lt;0,"Unter Ziel",IF(N82=0,"Im Ziel","Über Ziel"))))</f>
        <v/>
      </c>
    </row>
    <row r="83">
      <c r="A83" s="22" t="n"/>
      <c r="B83" s="47" t="n"/>
      <c r="C83" s="22" t="n"/>
      <c r="D83" s="48" t="n"/>
      <c r="E83" s="48" t="n"/>
      <c r="F83" s="39">
        <f>IF(AND(D83="",E83=""),"",IFERROR(MAX(IF(D83="",0,D83),IF(E83="",0,E83)),""))</f>
        <v/>
      </c>
      <c r="G83" s="39">
        <f>IF(OR(B83="",C83=""),"",IFERROR(VLOOKUP(C83,Produkte!$A$5:$H$104,4,FALSE)+SUMIFS($J$5:$J$104,$C$5:$C$104,C83,$B$5:$B$104,"&lt;"&amp;B83)-SUMIFS($F$5:$F$104,$C$5:$C$104,C83,$B$5:$B$104,"&lt;"&amp;B83),""))</f>
        <v/>
      </c>
      <c r="H83" s="39">
        <f>IF(OR(B83="",C83=""),"",IFERROR(VLOOKUP(C83,Produkte!$A$5:$H$104,5,FALSE),""))</f>
        <v/>
      </c>
      <c r="I83" s="39">
        <f>IF(OR(F83="",G83="",H83=""),"",IFERROR(MAX(0,F83+H83-G83),""))</f>
        <v/>
      </c>
      <c r="J83" s="48" t="n"/>
      <c r="K83" s="25">
        <f>IF(C83="","",IFERROR(VLOOKUP(C83,Produkte!$A$5:$H$104,7,FALSE),""))</f>
        <v/>
      </c>
      <c r="L83" s="41">
        <f>IF(OR(J83="",C83=""),"",IFERROR(J83*VLOOKUP(C83,Produkte!$A$5:$H$104,6,FALSE),""))</f>
        <v/>
      </c>
      <c r="M83" s="39">
        <f>IF(OR(G83="",F83="",J83=""),"",IFERROR(G83+J83-F83,""))</f>
        <v/>
      </c>
      <c r="N83" s="39">
        <f>IF(OR(M83="",H83=""),"",IFERROR(M83-H83,""))</f>
        <v/>
      </c>
      <c r="O83" s="25">
        <f>IF(AND(B83="",C83=""),"",IF(OR(B83="",C83="",F83="",G83="",H83="",J83=""),"Eingabe fehlt",IF(N83&lt;0,"Unter Ziel",IF(N83=0,"Im Ziel","Über Ziel"))))</f>
        <v/>
      </c>
    </row>
    <row r="84">
      <c r="A84" s="22" t="n"/>
      <c r="B84" s="47" t="n"/>
      <c r="C84" s="22" t="n"/>
      <c r="D84" s="48" t="n"/>
      <c r="E84" s="48" t="n"/>
      <c r="F84" s="38">
        <f>IF(AND(D84="",E84=""),"",IFERROR(MAX(IF(D84="",0,D84),IF(E84="",0,E84)),""))</f>
        <v/>
      </c>
      <c r="G84" s="38">
        <f>IF(OR(B84="",C84=""),"",IFERROR(VLOOKUP(C84,Produkte!$A$5:$H$104,4,FALSE)+SUMIFS($J$5:$J$104,$C$5:$C$104,C84,$B$5:$B$104,"&lt;"&amp;B84)-SUMIFS($F$5:$F$104,$C$5:$C$104,C84,$B$5:$B$104,"&lt;"&amp;B84),""))</f>
        <v/>
      </c>
      <c r="H84" s="38">
        <f>IF(OR(B84="",C84=""),"",IFERROR(VLOOKUP(C84,Produkte!$A$5:$H$104,5,FALSE),""))</f>
        <v/>
      </c>
      <c r="I84" s="38">
        <f>IF(OR(F84="",G84="",H84=""),"",IFERROR(MAX(0,F84+H84-G84),""))</f>
        <v/>
      </c>
      <c r="J84" s="48" t="n"/>
      <c r="K84" s="26">
        <f>IF(C84="","",IFERROR(VLOOKUP(C84,Produkte!$A$5:$H$104,7,FALSE),""))</f>
        <v/>
      </c>
      <c r="L84" s="40">
        <f>IF(OR(J84="",C84=""),"",IFERROR(J84*VLOOKUP(C84,Produkte!$A$5:$H$104,6,FALSE),""))</f>
        <v/>
      </c>
      <c r="M84" s="38">
        <f>IF(OR(G84="",F84="",J84=""),"",IFERROR(G84+J84-F84,""))</f>
        <v/>
      </c>
      <c r="N84" s="38">
        <f>IF(OR(M84="",H84=""),"",IFERROR(M84-H84,""))</f>
        <v/>
      </c>
      <c r="O84" s="26">
        <f>IF(AND(B84="",C84=""),"",IF(OR(B84="",C84="",F84="",G84="",H84="",J84=""),"Eingabe fehlt",IF(N84&lt;0,"Unter Ziel",IF(N84=0,"Im Ziel","Über Ziel"))))</f>
        <v/>
      </c>
    </row>
    <row r="85">
      <c r="A85" s="22" t="n"/>
      <c r="B85" s="47" t="n"/>
      <c r="C85" s="22" t="n"/>
      <c r="D85" s="48" t="n"/>
      <c r="E85" s="48" t="n"/>
      <c r="F85" s="39">
        <f>IF(AND(D85="",E85=""),"",IFERROR(MAX(IF(D85="",0,D85),IF(E85="",0,E85)),""))</f>
        <v/>
      </c>
      <c r="G85" s="39">
        <f>IF(OR(B85="",C85=""),"",IFERROR(VLOOKUP(C85,Produkte!$A$5:$H$104,4,FALSE)+SUMIFS($J$5:$J$104,$C$5:$C$104,C85,$B$5:$B$104,"&lt;"&amp;B85)-SUMIFS($F$5:$F$104,$C$5:$C$104,C85,$B$5:$B$104,"&lt;"&amp;B85),""))</f>
        <v/>
      </c>
      <c r="H85" s="39">
        <f>IF(OR(B85="",C85=""),"",IFERROR(VLOOKUP(C85,Produkte!$A$5:$H$104,5,FALSE),""))</f>
        <v/>
      </c>
      <c r="I85" s="39">
        <f>IF(OR(F85="",G85="",H85=""),"",IFERROR(MAX(0,F85+H85-G85),""))</f>
        <v/>
      </c>
      <c r="J85" s="48" t="n"/>
      <c r="K85" s="25">
        <f>IF(C85="","",IFERROR(VLOOKUP(C85,Produkte!$A$5:$H$104,7,FALSE),""))</f>
        <v/>
      </c>
      <c r="L85" s="41">
        <f>IF(OR(J85="",C85=""),"",IFERROR(J85*VLOOKUP(C85,Produkte!$A$5:$H$104,6,FALSE),""))</f>
        <v/>
      </c>
      <c r="M85" s="39">
        <f>IF(OR(G85="",F85="",J85=""),"",IFERROR(G85+J85-F85,""))</f>
        <v/>
      </c>
      <c r="N85" s="39">
        <f>IF(OR(M85="",H85=""),"",IFERROR(M85-H85,""))</f>
        <v/>
      </c>
      <c r="O85" s="25">
        <f>IF(AND(B85="",C85=""),"",IF(OR(B85="",C85="",F85="",G85="",H85="",J85=""),"Eingabe fehlt",IF(N85&lt;0,"Unter Ziel",IF(N85=0,"Im Ziel","Über Ziel"))))</f>
        <v/>
      </c>
    </row>
    <row r="86">
      <c r="A86" s="22" t="n"/>
      <c r="B86" s="47" t="n"/>
      <c r="C86" s="22" t="n"/>
      <c r="D86" s="48" t="n"/>
      <c r="E86" s="48" t="n"/>
      <c r="F86" s="38">
        <f>IF(AND(D86="",E86=""),"",IFERROR(MAX(IF(D86="",0,D86),IF(E86="",0,E86)),""))</f>
        <v/>
      </c>
      <c r="G86" s="38">
        <f>IF(OR(B86="",C86=""),"",IFERROR(VLOOKUP(C86,Produkte!$A$5:$H$104,4,FALSE)+SUMIFS($J$5:$J$104,$C$5:$C$104,C86,$B$5:$B$104,"&lt;"&amp;B86)-SUMIFS($F$5:$F$104,$C$5:$C$104,C86,$B$5:$B$104,"&lt;"&amp;B86),""))</f>
        <v/>
      </c>
      <c r="H86" s="38">
        <f>IF(OR(B86="",C86=""),"",IFERROR(VLOOKUP(C86,Produkte!$A$5:$H$104,5,FALSE),""))</f>
        <v/>
      </c>
      <c r="I86" s="38">
        <f>IF(OR(F86="",G86="",H86=""),"",IFERROR(MAX(0,F86+H86-G86),""))</f>
        <v/>
      </c>
      <c r="J86" s="48" t="n"/>
      <c r="K86" s="26">
        <f>IF(C86="","",IFERROR(VLOOKUP(C86,Produkte!$A$5:$H$104,7,FALSE),""))</f>
        <v/>
      </c>
      <c r="L86" s="40">
        <f>IF(OR(J86="",C86=""),"",IFERROR(J86*VLOOKUP(C86,Produkte!$A$5:$H$104,6,FALSE),""))</f>
        <v/>
      </c>
      <c r="M86" s="38">
        <f>IF(OR(G86="",F86="",J86=""),"",IFERROR(G86+J86-F86,""))</f>
        <v/>
      </c>
      <c r="N86" s="38">
        <f>IF(OR(M86="",H86=""),"",IFERROR(M86-H86,""))</f>
        <v/>
      </c>
      <c r="O86" s="26">
        <f>IF(AND(B86="",C86=""),"",IF(OR(B86="",C86="",F86="",G86="",H86="",J86=""),"Eingabe fehlt",IF(N86&lt;0,"Unter Ziel",IF(N86=0,"Im Ziel","Über Ziel"))))</f>
        <v/>
      </c>
    </row>
    <row r="87">
      <c r="A87" s="22" t="n"/>
      <c r="B87" s="47" t="n"/>
      <c r="C87" s="22" t="n"/>
      <c r="D87" s="48" t="n"/>
      <c r="E87" s="48" t="n"/>
      <c r="F87" s="39">
        <f>IF(AND(D87="",E87=""),"",IFERROR(MAX(IF(D87="",0,D87),IF(E87="",0,E87)),""))</f>
        <v/>
      </c>
      <c r="G87" s="39">
        <f>IF(OR(B87="",C87=""),"",IFERROR(VLOOKUP(C87,Produkte!$A$5:$H$104,4,FALSE)+SUMIFS($J$5:$J$104,$C$5:$C$104,C87,$B$5:$B$104,"&lt;"&amp;B87)-SUMIFS($F$5:$F$104,$C$5:$C$104,C87,$B$5:$B$104,"&lt;"&amp;B87),""))</f>
        <v/>
      </c>
      <c r="H87" s="39">
        <f>IF(OR(B87="",C87=""),"",IFERROR(VLOOKUP(C87,Produkte!$A$5:$H$104,5,FALSE),""))</f>
        <v/>
      </c>
      <c r="I87" s="39">
        <f>IF(OR(F87="",G87="",H87=""),"",IFERROR(MAX(0,F87+H87-G87),""))</f>
        <v/>
      </c>
      <c r="J87" s="48" t="n"/>
      <c r="K87" s="25">
        <f>IF(C87="","",IFERROR(VLOOKUP(C87,Produkte!$A$5:$H$104,7,FALSE),""))</f>
        <v/>
      </c>
      <c r="L87" s="41">
        <f>IF(OR(J87="",C87=""),"",IFERROR(J87*VLOOKUP(C87,Produkte!$A$5:$H$104,6,FALSE),""))</f>
        <v/>
      </c>
      <c r="M87" s="39">
        <f>IF(OR(G87="",F87="",J87=""),"",IFERROR(G87+J87-F87,""))</f>
        <v/>
      </c>
      <c r="N87" s="39">
        <f>IF(OR(M87="",H87=""),"",IFERROR(M87-H87,""))</f>
        <v/>
      </c>
      <c r="O87" s="25">
        <f>IF(AND(B87="",C87=""),"",IF(OR(B87="",C87="",F87="",G87="",H87="",J87=""),"Eingabe fehlt",IF(N87&lt;0,"Unter Ziel",IF(N87=0,"Im Ziel","Über Ziel"))))</f>
        <v/>
      </c>
    </row>
    <row r="88">
      <c r="A88" s="22" t="n"/>
      <c r="B88" s="47" t="n"/>
      <c r="C88" s="22" t="n"/>
      <c r="D88" s="48" t="n"/>
      <c r="E88" s="48" t="n"/>
      <c r="F88" s="38">
        <f>IF(AND(D88="",E88=""),"",IFERROR(MAX(IF(D88="",0,D88),IF(E88="",0,E88)),""))</f>
        <v/>
      </c>
      <c r="G88" s="38">
        <f>IF(OR(B88="",C88=""),"",IFERROR(VLOOKUP(C88,Produkte!$A$5:$H$104,4,FALSE)+SUMIFS($J$5:$J$104,$C$5:$C$104,C88,$B$5:$B$104,"&lt;"&amp;B88)-SUMIFS($F$5:$F$104,$C$5:$C$104,C88,$B$5:$B$104,"&lt;"&amp;B88),""))</f>
        <v/>
      </c>
      <c r="H88" s="38">
        <f>IF(OR(B88="",C88=""),"",IFERROR(VLOOKUP(C88,Produkte!$A$5:$H$104,5,FALSE),""))</f>
        <v/>
      </c>
      <c r="I88" s="38">
        <f>IF(OR(F88="",G88="",H88=""),"",IFERROR(MAX(0,F88+H88-G88),""))</f>
        <v/>
      </c>
      <c r="J88" s="48" t="n"/>
      <c r="K88" s="26">
        <f>IF(C88="","",IFERROR(VLOOKUP(C88,Produkte!$A$5:$H$104,7,FALSE),""))</f>
        <v/>
      </c>
      <c r="L88" s="40">
        <f>IF(OR(J88="",C88=""),"",IFERROR(J88*VLOOKUP(C88,Produkte!$A$5:$H$104,6,FALSE),""))</f>
        <v/>
      </c>
      <c r="M88" s="38">
        <f>IF(OR(G88="",F88="",J88=""),"",IFERROR(G88+J88-F88,""))</f>
        <v/>
      </c>
      <c r="N88" s="38">
        <f>IF(OR(M88="",H88=""),"",IFERROR(M88-H88,""))</f>
        <v/>
      </c>
      <c r="O88" s="26">
        <f>IF(AND(B88="",C88=""),"",IF(OR(B88="",C88="",F88="",G88="",H88="",J88=""),"Eingabe fehlt",IF(N88&lt;0,"Unter Ziel",IF(N88=0,"Im Ziel","Über Ziel"))))</f>
        <v/>
      </c>
    </row>
    <row r="89">
      <c r="A89" s="22" t="n"/>
      <c r="B89" s="47" t="n"/>
      <c r="C89" s="22" t="n"/>
      <c r="D89" s="48" t="n"/>
      <c r="E89" s="48" t="n"/>
      <c r="F89" s="39">
        <f>IF(AND(D89="",E89=""),"",IFERROR(MAX(IF(D89="",0,D89),IF(E89="",0,E89)),""))</f>
        <v/>
      </c>
      <c r="G89" s="39">
        <f>IF(OR(B89="",C89=""),"",IFERROR(VLOOKUP(C89,Produkte!$A$5:$H$104,4,FALSE)+SUMIFS($J$5:$J$104,$C$5:$C$104,C89,$B$5:$B$104,"&lt;"&amp;B89)-SUMIFS($F$5:$F$104,$C$5:$C$104,C89,$B$5:$B$104,"&lt;"&amp;B89),""))</f>
        <v/>
      </c>
      <c r="H89" s="39">
        <f>IF(OR(B89="",C89=""),"",IFERROR(VLOOKUP(C89,Produkte!$A$5:$H$104,5,FALSE),""))</f>
        <v/>
      </c>
      <c r="I89" s="39">
        <f>IF(OR(F89="",G89="",H89=""),"",IFERROR(MAX(0,F89+H89-G89),""))</f>
        <v/>
      </c>
      <c r="J89" s="48" t="n"/>
      <c r="K89" s="25">
        <f>IF(C89="","",IFERROR(VLOOKUP(C89,Produkte!$A$5:$H$104,7,FALSE),""))</f>
        <v/>
      </c>
      <c r="L89" s="41">
        <f>IF(OR(J89="",C89=""),"",IFERROR(J89*VLOOKUP(C89,Produkte!$A$5:$H$104,6,FALSE),""))</f>
        <v/>
      </c>
      <c r="M89" s="39">
        <f>IF(OR(G89="",F89="",J89=""),"",IFERROR(G89+J89-F89,""))</f>
        <v/>
      </c>
      <c r="N89" s="39">
        <f>IF(OR(M89="",H89=""),"",IFERROR(M89-H89,""))</f>
        <v/>
      </c>
      <c r="O89" s="25">
        <f>IF(AND(B89="",C89=""),"",IF(OR(B89="",C89="",F89="",G89="",H89="",J89=""),"Eingabe fehlt",IF(N89&lt;0,"Unter Ziel",IF(N89=0,"Im Ziel","Über Ziel"))))</f>
        <v/>
      </c>
    </row>
    <row r="90">
      <c r="A90" s="22" t="n"/>
      <c r="B90" s="47" t="n"/>
      <c r="C90" s="22" t="n"/>
      <c r="D90" s="48" t="n"/>
      <c r="E90" s="48" t="n"/>
      <c r="F90" s="38">
        <f>IF(AND(D90="",E90=""),"",IFERROR(MAX(IF(D90="",0,D90),IF(E90="",0,E90)),""))</f>
        <v/>
      </c>
      <c r="G90" s="38">
        <f>IF(OR(B90="",C90=""),"",IFERROR(VLOOKUP(C90,Produkte!$A$5:$H$104,4,FALSE)+SUMIFS($J$5:$J$104,$C$5:$C$104,C90,$B$5:$B$104,"&lt;"&amp;B90)-SUMIFS($F$5:$F$104,$C$5:$C$104,C90,$B$5:$B$104,"&lt;"&amp;B90),""))</f>
        <v/>
      </c>
      <c r="H90" s="38">
        <f>IF(OR(B90="",C90=""),"",IFERROR(VLOOKUP(C90,Produkte!$A$5:$H$104,5,FALSE),""))</f>
        <v/>
      </c>
      <c r="I90" s="38">
        <f>IF(OR(F90="",G90="",H90=""),"",IFERROR(MAX(0,F90+H90-G90),""))</f>
        <v/>
      </c>
      <c r="J90" s="48" t="n"/>
      <c r="K90" s="26">
        <f>IF(C90="","",IFERROR(VLOOKUP(C90,Produkte!$A$5:$H$104,7,FALSE),""))</f>
        <v/>
      </c>
      <c r="L90" s="40">
        <f>IF(OR(J90="",C90=""),"",IFERROR(J90*VLOOKUP(C90,Produkte!$A$5:$H$104,6,FALSE),""))</f>
        <v/>
      </c>
      <c r="M90" s="38">
        <f>IF(OR(G90="",F90="",J90=""),"",IFERROR(G90+J90-F90,""))</f>
        <v/>
      </c>
      <c r="N90" s="38">
        <f>IF(OR(M90="",H90=""),"",IFERROR(M90-H90,""))</f>
        <v/>
      </c>
      <c r="O90" s="26">
        <f>IF(AND(B90="",C90=""),"",IF(OR(B90="",C90="",F90="",G90="",H90="",J90=""),"Eingabe fehlt",IF(N90&lt;0,"Unter Ziel",IF(N90=0,"Im Ziel","Über Ziel"))))</f>
        <v/>
      </c>
    </row>
    <row r="91">
      <c r="A91" s="22" t="n"/>
      <c r="B91" s="47" t="n"/>
      <c r="C91" s="22" t="n"/>
      <c r="D91" s="48" t="n"/>
      <c r="E91" s="48" t="n"/>
      <c r="F91" s="39">
        <f>IF(AND(D91="",E91=""),"",IFERROR(MAX(IF(D91="",0,D91),IF(E91="",0,E91)),""))</f>
        <v/>
      </c>
      <c r="G91" s="39">
        <f>IF(OR(B91="",C91=""),"",IFERROR(VLOOKUP(C91,Produkte!$A$5:$H$104,4,FALSE)+SUMIFS($J$5:$J$104,$C$5:$C$104,C91,$B$5:$B$104,"&lt;"&amp;B91)-SUMIFS($F$5:$F$104,$C$5:$C$104,C91,$B$5:$B$104,"&lt;"&amp;B91),""))</f>
        <v/>
      </c>
      <c r="H91" s="39">
        <f>IF(OR(B91="",C91=""),"",IFERROR(VLOOKUP(C91,Produkte!$A$5:$H$104,5,FALSE),""))</f>
        <v/>
      </c>
      <c r="I91" s="39">
        <f>IF(OR(F91="",G91="",H91=""),"",IFERROR(MAX(0,F91+H91-G91),""))</f>
        <v/>
      </c>
      <c r="J91" s="48" t="n"/>
      <c r="K91" s="25">
        <f>IF(C91="","",IFERROR(VLOOKUP(C91,Produkte!$A$5:$H$104,7,FALSE),""))</f>
        <v/>
      </c>
      <c r="L91" s="41">
        <f>IF(OR(J91="",C91=""),"",IFERROR(J91*VLOOKUP(C91,Produkte!$A$5:$H$104,6,FALSE),""))</f>
        <v/>
      </c>
      <c r="M91" s="39">
        <f>IF(OR(G91="",F91="",J91=""),"",IFERROR(G91+J91-F91,""))</f>
        <v/>
      </c>
      <c r="N91" s="39">
        <f>IF(OR(M91="",H91=""),"",IFERROR(M91-H91,""))</f>
        <v/>
      </c>
      <c r="O91" s="25">
        <f>IF(AND(B91="",C91=""),"",IF(OR(B91="",C91="",F91="",G91="",H91="",J91=""),"Eingabe fehlt",IF(N91&lt;0,"Unter Ziel",IF(N91=0,"Im Ziel","Über Ziel"))))</f>
        <v/>
      </c>
    </row>
    <row r="92">
      <c r="A92" s="22" t="n"/>
      <c r="B92" s="47" t="n"/>
      <c r="C92" s="22" t="n"/>
      <c r="D92" s="48" t="n"/>
      <c r="E92" s="48" t="n"/>
      <c r="F92" s="38">
        <f>IF(AND(D92="",E92=""),"",IFERROR(MAX(IF(D92="",0,D92),IF(E92="",0,E92)),""))</f>
        <v/>
      </c>
      <c r="G92" s="38">
        <f>IF(OR(B92="",C92=""),"",IFERROR(VLOOKUP(C92,Produkte!$A$5:$H$104,4,FALSE)+SUMIFS($J$5:$J$104,$C$5:$C$104,C92,$B$5:$B$104,"&lt;"&amp;B92)-SUMIFS($F$5:$F$104,$C$5:$C$104,C92,$B$5:$B$104,"&lt;"&amp;B92),""))</f>
        <v/>
      </c>
      <c r="H92" s="38">
        <f>IF(OR(B92="",C92=""),"",IFERROR(VLOOKUP(C92,Produkte!$A$5:$H$104,5,FALSE),""))</f>
        <v/>
      </c>
      <c r="I92" s="38">
        <f>IF(OR(F92="",G92="",H92=""),"",IFERROR(MAX(0,F92+H92-G92),""))</f>
        <v/>
      </c>
      <c r="J92" s="48" t="n"/>
      <c r="K92" s="26">
        <f>IF(C92="","",IFERROR(VLOOKUP(C92,Produkte!$A$5:$H$104,7,FALSE),""))</f>
        <v/>
      </c>
      <c r="L92" s="40">
        <f>IF(OR(J92="",C92=""),"",IFERROR(J92*VLOOKUP(C92,Produkte!$A$5:$H$104,6,FALSE),""))</f>
        <v/>
      </c>
      <c r="M92" s="38">
        <f>IF(OR(G92="",F92="",J92=""),"",IFERROR(G92+J92-F92,""))</f>
        <v/>
      </c>
      <c r="N92" s="38">
        <f>IF(OR(M92="",H92=""),"",IFERROR(M92-H92,""))</f>
        <v/>
      </c>
      <c r="O92" s="26">
        <f>IF(AND(B92="",C92=""),"",IF(OR(B92="",C92="",F92="",G92="",H92="",J92=""),"Eingabe fehlt",IF(N92&lt;0,"Unter Ziel",IF(N92=0,"Im Ziel","Über Ziel"))))</f>
        <v/>
      </c>
    </row>
    <row r="93">
      <c r="A93" s="22" t="n"/>
      <c r="B93" s="47" t="n"/>
      <c r="C93" s="22" t="n"/>
      <c r="D93" s="48" t="n"/>
      <c r="E93" s="48" t="n"/>
      <c r="F93" s="39">
        <f>IF(AND(D93="",E93=""),"",IFERROR(MAX(IF(D93="",0,D93),IF(E93="",0,E93)),""))</f>
        <v/>
      </c>
      <c r="G93" s="39">
        <f>IF(OR(B93="",C93=""),"",IFERROR(VLOOKUP(C93,Produkte!$A$5:$H$104,4,FALSE)+SUMIFS($J$5:$J$104,$C$5:$C$104,C93,$B$5:$B$104,"&lt;"&amp;B93)-SUMIFS($F$5:$F$104,$C$5:$C$104,C93,$B$5:$B$104,"&lt;"&amp;B93),""))</f>
        <v/>
      </c>
      <c r="H93" s="39">
        <f>IF(OR(B93="",C93=""),"",IFERROR(VLOOKUP(C93,Produkte!$A$5:$H$104,5,FALSE),""))</f>
        <v/>
      </c>
      <c r="I93" s="39">
        <f>IF(OR(F93="",G93="",H93=""),"",IFERROR(MAX(0,F93+H93-G93),""))</f>
        <v/>
      </c>
      <c r="J93" s="48" t="n"/>
      <c r="K93" s="25">
        <f>IF(C93="","",IFERROR(VLOOKUP(C93,Produkte!$A$5:$H$104,7,FALSE),""))</f>
        <v/>
      </c>
      <c r="L93" s="41">
        <f>IF(OR(J93="",C93=""),"",IFERROR(J93*VLOOKUP(C93,Produkte!$A$5:$H$104,6,FALSE),""))</f>
        <v/>
      </c>
      <c r="M93" s="39">
        <f>IF(OR(G93="",F93="",J93=""),"",IFERROR(G93+J93-F93,""))</f>
        <v/>
      </c>
      <c r="N93" s="39">
        <f>IF(OR(M93="",H93=""),"",IFERROR(M93-H93,""))</f>
        <v/>
      </c>
      <c r="O93" s="25">
        <f>IF(AND(B93="",C93=""),"",IF(OR(B93="",C93="",F93="",G93="",H93="",J93=""),"Eingabe fehlt",IF(N93&lt;0,"Unter Ziel",IF(N93=0,"Im Ziel","Über Ziel"))))</f>
        <v/>
      </c>
    </row>
    <row r="94">
      <c r="A94" s="22" t="n"/>
      <c r="B94" s="47" t="n"/>
      <c r="C94" s="22" t="n"/>
      <c r="D94" s="48" t="n"/>
      <c r="E94" s="48" t="n"/>
      <c r="F94" s="38">
        <f>IF(AND(D94="",E94=""),"",IFERROR(MAX(IF(D94="",0,D94),IF(E94="",0,E94)),""))</f>
        <v/>
      </c>
      <c r="G94" s="38">
        <f>IF(OR(B94="",C94=""),"",IFERROR(VLOOKUP(C94,Produkte!$A$5:$H$104,4,FALSE)+SUMIFS($J$5:$J$104,$C$5:$C$104,C94,$B$5:$B$104,"&lt;"&amp;B94)-SUMIFS($F$5:$F$104,$C$5:$C$104,C94,$B$5:$B$104,"&lt;"&amp;B94),""))</f>
        <v/>
      </c>
      <c r="H94" s="38">
        <f>IF(OR(B94="",C94=""),"",IFERROR(VLOOKUP(C94,Produkte!$A$5:$H$104,5,FALSE),""))</f>
        <v/>
      </c>
      <c r="I94" s="38">
        <f>IF(OR(F94="",G94="",H94=""),"",IFERROR(MAX(0,F94+H94-G94),""))</f>
        <v/>
      </c>
      <c r="J94" s="48" t="n"/>
      <c r="K94" s="26">
        <f>IF(C94="","",IFERROR(VLOOKUP(C94,Produkte!$A$5:$H$104,7,FALSE),""))</f>
        <v/>
      </c>
      <c r="L94" s="40">
        <f>IF(OR(J94="",C94=""),"",IFERROR(J94*VLOOKUP(C94,Produkte!$A$5:$H$104,6,FALSE),""))</f>
        <v/>
      </c>
      <c r="M94" s="38">
        <f>IF(OR(G94="",F94="",J94=""),"",IFERROR(G94+J94-F94,""))</f>
        <v/>
      </c>
      <c r="N94" s="38">
        <f>IF(OR(M94="",H94=""),"",IFERROR(M94-H94,""))</f>
        <v/>
      </c>
      <c r="O94" s="26">
        <f>IF(AND(B94="",C94=""),"",IF(OR(B94="",C94="",F94="",G94="",H94="",J94=""),"Eingabe fehlt",IF(N94&lt;0,"Unter Ziel",IF(N94=0,"Im Ziel","Über Ziel"))))</f>
        <v/>
      </c>
    </row>
    <row r="95">
      <c r="A95" s="22" t="n"/>
      <c r="B95" s="47" t="n"/>
      <c r="C95" s="22" t="n"/>
      <c r="D95" s="48" t="n"/>
      <c r="E95" s="48" t="n"/>
      <c r="F95" s="39">
        <f>IF(AND(D95="",E95=""),"",IFERROR(MAX(IF(D95="",0,D95),IF(E95="",0,E95)),""))</f>
        <v/>
      </c>
      <c r="G95" s="39">
        <f>IF(OR(B95="",C95=""),"",IFERROR(VLOOKUP(C95,Produkte!$A$5:$H$104,4,FALSE)+SUMIFS($J$5:$J$104,$C$5:$C$104,C95,$B$5:$B$104,"&lt;"&amp;B95)-SUMIFS($F$5:$F$104,$C$5:$C$104,C95,$B$5:$B$104,"&lt;"&amp;B95),""))</f>
        <v/>
      </c>
      <c r="H95" s="39">
        <f>IF(OR(B95="",C95=""),"",IFERROR(VLOOKUP(C95,Produkte!$A$5:$H$104,5,FALSE),""))</f>
        <v/>
      </c>
      <c r="I95" s="39">
        <f>IF(OR(F95="",G95="",H95=""),"",IFERROR(MAX(0,F95+H95-G95),""))</f>
        <v/>
      </c>
      <c r="J95" s="48" t="n"/>
      <c r="K95" s="25">
        <f>IF(C95="","",IFERROR(VLOOKUP(C95,Produkte!$A$5:$H$104,7,FALSE),""))</f>
        <v/>
      </c>
      <c r="L95" s="41">
        <f>IF(OR(J95="",C95=""),"",IFERROR(J95*VLOOKUP(C95,Produkte!$A$5:$H$104,6,FALSE),""))</f>
        <v/>
      </c>
      <c r="M95" s="39">
        <f>IF(OR(G95="",F95="",J95=""),"",IFERROR(G95+J95-F95,""))</f>
        <v/>
      </c>
      <c r="N95" s="39">
        <f>IF(OR(M95="",H95=""),"",IFERROR(M95-H95,""))</f>
        <v/>
      </c>
      <c r="O95" s="25">
        <f>IF(AND(B95="",C95=""),"",IF(OR(B95="",C95="",F95="",G95="",H95="",J95=""),"Eingabe fehlt",IF(N95&lt;0,"Unter Ziel",IF(N95=0,"Im Ziel","Über Ziel"))))</f>
        <v/>
      </c>
    </row>
    <row r="96">
      <c r="A96" s="22" t="n"/>
      <c r="B96" s="47" t="n"/>
      <c r="C96" s="22" t="n"/>
      <c r="D96" s="48" t="n"/>
      <c r="E96" s="48" t="n"/>
      <c r="F96" s="38">
        <f>IF(AND(D96="",E96=""),"",IFERROR(MAX(IF(D96="",0,D96),IF(E96="",0,E96)),""))</f>
        <v/>
      </c>
      <c r="G96" s="38">
        <f>IF(OR(B96="",C96=""),"",IFERROR(VLOOKUP(C96,Produkte!$A$5:$H$104,4,FALSE)+SUMIFS($J$5:$J$104,$C$5:$C$104,C96,$B$5:$B$104,"&lt;"&amp;B96)-SUMIFS($F$5:$F$104,$C$5:$C$104,C96,$B$5:$B$104,"&lt;"&amp;B96),""))</f>
        <v/>
      </c>
      <c r="H96" s="38">
        <f>IF(OR(B96="",C96=""),"",IFERROR(VLOOKUP(C96,Produkte!$A$5:$H$104,5,FALSE),""))</f>
        <v/>
      </c>
      <c r="I96" s="38">
        <f>IF(OR(F96="",G96="",H96=""),"",IFERROR(MAX(0,F96+H96-G96),""))</f>
        <v/>
      </c>
      <c r="J96" s="48" t="n"/>
      <c r="K96" s="26">
        <f>IF(C96="","",IFERROR(VLOOKUP(C96,Produkte!$A$5:$H$104,7,FALSE),""))</f>
        <v/>
      </c>
      <c r="L96" s="40">
        <f>IF(OR(J96="",C96=""),"",IFERROR(J96*VLOOKUP(C96,Produkte!$A$5:$H$104,6,FALSE),""))</f>
        <v/>
      </c>
      <c r="M96" s="38">
        <f>IF(OR(G96="",F96="",J96=""),"",IFERROR(G96+J96-F96,""))</f>
        <v/>
      </c>
      <c r="N96" s="38">
        <f>IF(OR(M96="",H96=""),"",IFERROR(M96-H96,""))</f>
        <v/>
      </c>
      <c r="O96" s="26">
        <f>IF(AND(B96="",C96=""),"",IF(OR(B96="",C96="",F96="",G96="",H96="",J96=""),"Eingabe fehlt",IF(N96&lt;0,"Unter Ziel",IF(N96=0,"Im Ziel","Über Ziel"))))</f>
        <v/>
      </c>
    </row>
    <row r="97">
      <c r="A97" s="22" t="n"/>
      <c r="B97" s="47" t="n"/>
      <c r="C97" s="22" t="n"/>
      <c r="D97" s="48" t="n"/>
      <c r="E97" s="48" t="n"/>
      <c r="F97" s="39">
        <f>IF(AND(D97="",E97=""),"",IFERROR(MAX(IF(D97="",0,D97),IF(E97="",0,E97)),""))</f>
        <v/>
      </c>
      <c r="G97" s="39">
        <f>IF(OR(B97="",C97=""),"",IFERROR(VLOOKUP(C97,Produkte!$A$5:$H$104,4,FALSE)+SUMIFS($J$5:$J$104,$C$5:$C$104,C97,$B$5:$B$104,"&lt;"&amp;B97)-SUMIFS($F$5:$F$104,$C$5:$C$104,C97,$B$5:$B$104,"&lt;"&amp;B97),""))</f>
        <v/>
      </c>
      <c r="H97" s="39">
        <f>IF(OR(B97="",C97=""),"",IFERROR(VLOOKUP(C97,Produkte!$A$5:$H$104,5,FALSE),""))</f>
        <v/>
      </c>
      <c r="I97" s="39">
        <f>IF(OR(F97="",G97="",H97=""),"",IFERROR(MAX(0,F97+H97-G97),""))</f>
        <v/>
      </c>
      <c r="J97" s="48" t="n"/>
      <c r="K97" s="25">
        <f>IF(C97="","",IFERROR(VLOOKUP(C97,Produkte!$A$5:$H$104,7,FALSE),""))</f>
        <v/>
      </c>
      <c r="L97" s="41">
        <f>IF(OR(J97="",C97=""),"",IFERROR(J97*VLOOKUP(C97,Produkte!$A$5:$H$104,6,FALSE),""))</f>
        <v/>
      </c>
      <c r="M97" s="39">
        <f>IF(OR(G97="",F97="",J97=""),"",IFERROR(G97+J97-F97,""))</f>
        <v/>
      </c>
      <c r="N97" s="39">
        <f>IF(OR(M97="",H97=""),"",IFERROR(M97-H97,""))</f>
        <v/>
      </c>
      <c r="O97" s="25">
        <f>IF(AND(B97="",C97=""),"",IF(OR(B97="",C97="",F97="",G97="",H97="",J97=""),"Eingabe fehlt",IF(N97&lt;0,"Unter Ziel",IF(N97=0,"Im Ziel","Über Ziel"))))</f>
        <v/>
      </c>
    </row>
    <row r="98">
      <c r="A98" s="22" t="n"/>
      <c r="B98" s="47" t="n"/>
      <c r="C98" s="22" t="n"/>
      <c r="D98" s="48" t="n"/>
      <c r="E98" s="48" t="n"/>
      <c r="F98" s="38">
        <f>IF(AND(D98="",E98=""),"",IFERROR(MAX(IF(D98="",0,D98),IF(E98="",0,E98)),""))</f>
        <v/>
      </c>
      <c r="G98" s="38">
        <f>IF(OR(B98="",C98=""),"",IFERROR(VLOOKUP(C98,Produkte!$A$5:$H$104,4,FALSE)+SUMIFS($J$5:$J$104,$C$5:$C$104,C98,$B$5:$B$104,"&lt;"&amp;B98)-SUMIFS($F$5:$F$104,$C$5:$C$104,C98,$B$5:$B$104,"&lt;"&amp;B98),""))</f>
        <v/>
      </c>
      <c r="H98" s="38">
        <f>IF(OR(B98="",C98=""),"",IFERROR(VLOOKUP(C98,Produkte!$A$5:$H$104,5,FALSE),""))</f>
        <v/>
      </c>
      <c r="I98" s="38">
        <f>IF(OR(F98="",G98="",H98=""),"",IFERROR(MAX(0,F98+H98-G98),""))</f>
        <v/>
      </c>
      <c r="J98" s="48" t="n"/>
      <c r="K98" s="26">
        <f>IF(C98="","",IFERROR(VLOOKUP(C98,Produkte!$A$5:$H$104,7,FALSE),""))</f>
        <v/>
      </c>
      <c r="L98" s="40">
        <f>IF(OR(J98="",C98=""),"",IFERROR(J98*VLOOKUP(C98,Produkte!$A$5:$H$104,6,FALSE),""))</f>
        <v/>
      </c>
      <c r="M98" s="38">
        <f>IF(OR(G98="",F98="",J98=""),"",IFERROR(G98+J98-F98,""))</f>
        <v/>
      </c>
      <c r="N98" s="38">
        <f>IF(OR(M98="",H98=""),"",IFERROR(M98-H98,""))</f>
        <v/>
      </c>
      <c r="O98" s="26">
        <f>IF(AND(B98="",C98=""),"",IF(OR(B98="",C98="",F98="",G98="",H98="",J98=""),"Eingabe fehlt",IF(N98&lt;0,"Unter Ziel",IF(N98=0,"Im Ziel","Über Ziel"))))</f>
        <v/>
      </c>
    </row>
    <row r="99">
      <c r="A99" s="22" t="n"/>
      <c r="B99" s="47" t="n"/>
      <c r="C99" s="22" t="n"/>
      <c r="D99" s="48" t="n"/>
      <c r="E99" s="48" t="n"/>
      <c r="F99" s="39">
        <f>IF(AND(D99="",E99=""),"",IFERROR(MAX(IF(D99="",0,D99),IF(E99="",0,E99)),""))</f>
        <v/>
      </c>
      <c r="G99" s="39">
        <f>IF(OR(B99="",C99=""),"",IFERROR(VLOOKUP(C99,Produkte!$A$5:$H$104,4,FALSE)+SUMIFS($J$5:$J$104,$C$5:$C$104,C99,$B$5:$B$104,"&lt;"&amp;B99)-SUMIFS($F$5:$F$104,$C$5:$C$104,C99,$B$5:$B$104,"&lt;"&amp;B99),""))</f>
        <v/>
      </c>
      <c r="H99" s="39">
        <f>IF(OR(B99="",C99=""),"",IFERROR(VLOOKUP(C99,Produkte!$A$5:$H$104,5,FALSE),""))</f>
        <v/>
      </c>
      <c r="I99" s="39">
        <f>IF(OR(F99="",G99="",H99=""),"",IFERROR(MAX(0,F99+H99-G99),""))</f>
        <v/>
      </c>
      <c r="J99" s="48" t="n"/>
      <c r="K99" s="25">
        <f>IF(C99="","",IFERROR(VLOOKUP(C99,Produkte!$A$5:$H$104,7,FALSE),""))</f>
        <v/>
      </c>
      <c r="L99" s="41">
        <f>IF(OR(J99="",C99=""),"",IFERROR(J99*VLOOKUP(C99,Produkte!$A$5:$H$104,6,FALSE),""))</f>
        <v/>
      </c>
      <c r="M99" s="39">
        <f>IF(OR(G99="",F99="",J99=""),"",IFERROR(G99+J99-F99,""))</f>
        <v/>
      </c>
      <c r="N99" s="39">
        <f>IF(OR(M99="",H99=""),"",IFERROR(M99-H99,""))</f>
        <v/>
      </c>
      <c r="O99" s="25">
        <f>IF(AND(B99="",C99=""),"",IF(OR(B99="",C99="",F99="",G99="",H99="",J99=""),"Eingabe fehlt",IF(N99&lt;0,"Unter Ziel",IF(N99=0,"Im Ziel","Über Ziel"))))</f>
        <v/>
      </c>
    </row>
    <row r="100">
      <c r="A100" s="22" t="n"/>
      <c r="B100" s="47" t="n"/>
      <c r="C100" s="22" t="n"/>
      <c r="D100" s="48" t="n"/>
      <c r="E100" s="48" t="n"/>
      <c r="F100" s="38">
        <f>IF(AND(D100="",E100=""),"",IFERROR(MAX(IF(D100="",0,D100),IF(E100="",0,E100)),""))</f>
        <v/>
      </c>
      <c r="G100" s="38">
        <f>IF(OR(B100="",C100=""),"",IFERROR(VLOOKUP(C100,Produkte!$A$5:$H$104,4,FALSE)+SUMIFS($J$5:$J$104,$C$5:$C$104,C100,$B$5:$B$104,"&lt;"&amp;B100)-SUMIFS($F$5:$F$104,$C$5:$C$104,C100,$B$5:$B$104,"&lt;"&amp;B100),""))</f>
        <v/>
      </c>
      <c r="H100" s="38">
        <f>IF(OR(B100="",C100=""),"",IFERROR(VLOOKUP(C100,Produkte!$A$5:$H$104,5,FALSE),""))</f>
        <v/>
      </c>
      <c r="I100" s="38">
        <f>IF(OR(F100="",G100="",H100=""),"",IFERROR(MAX(0,F100+H100-G100),""))</f>
        <v/>
      </c>
      <c r="J100" s="48" t="n"/>
      <c r="K100" s="26">
        <f>IF(C100="","",IFERROR(VLOOKUP(C100,Produkte!$A$5:$H$104,7,FALSE),""))</f>
        <v/>
      </c>
      <c r="L100" s="40">
        <f>IF(OR(J100="",C100=""),"",IFERROR(J100*VLOOKUP(C100,Produkte!$A$5:$H$104,6,FALSE),""))</f>
        <v/>
      </c>
      <c r="M100" s="38">
        <f>IF(OR(G100="",F100="",J100=""),"",IFERROR(G100+J100-F100,""))</f>
        <v/>
      </c>
      <c r="N100" s="38">
        <f>IF(OR(M100="",H100=""),"",IFERROR(M100-H100,""))</f>
        <v/>
      </c>
      <c r="O100" s="26">
        <f>IF(AND(B100="",C100=""),"",IF(OR(B100="",C100="",F100="",G100="",H100="",J100=""),"Eingabe fehlt",IF(N100&lt;0,"Unter Ziel",IF(N100=0,"Im Ziel","Über Ziel"))))</f>
        <v/>
      </c>
    </row>
    <row r="101">
      <c r="A101" s="22" t="n"/>
      <c r="B101" s="47" t="n"/>
      <c r="C101" s="22" t="n"/>
      <c r="D101" s="48" t="n"/>
      <c r="E101" s="48" t="n"/>
      <c r="F101" s="39">
        <f>IF(AND(D101="",E101=""),"",IFERROR(MAX(IF(D101="",0,D101),IF(E101="",0,E101)),""))</f>
        <v/>
      </c>
      <c r="G101" s="39">
        <f>IF(OR(B101="",C101=""),"",IFERROR(VLOOKUP(C101,Produkte!$A$5:$H$104,4,FALSE)+SUMIFS($J$5:$J$104,$C$5:$C$104,C101,$B$5:$B$104,"&lt;"&amp;B101)-SUMIFS($F$5:$F$104,$C$5:$C$104,C101,$B$5:$B$104,"&lt;"&amp;B101),""))</f>
        <v/>
      </c>
      <c r="H101" s="39">
        <f>IF(OR(B101="",C101=""),"",IFERROR(VLOOKUP(C101,Produkte!$A$5:$H$104,5,FALSE),""))</f>
        <v/>
      </c>
      <c r="I101" s="39">
        <f>IF(OR(F101="",G101="",H101=""),"",IFERROR(MAX(0,F101+H101-G101),""))</f>
        <v/>
      </c>
      <c r="J101" s="48" t="n"/>
      <c r="K101" s="25">
        <f>IF(C101="","",IFERROR(VLOOKUP(C101,Produkte!$A$5:$H$104,7,FALSE),""))</f>
        <v/>
      </c>
      <c r="L101" s="41">
        <f>IF(OR(J101="",C101=""),"",IFERROR(J101*VLOOKUP(C101,Produkte!$A$5:$H$104,6,FALSE),""))</f>
        <v/>
      </c>
      <c r="M101" s="39">
        <f>IF(OR(G101="",F101="",J101=""),"",IFERROR(G101+J101-F101,""))</f>
        <v/>
      </c>
      <c r="N101" s="39">
        <f>IF(OR(M101="",H101=""),"",IFERROR(M101-H101,""))</f>
        <v/>
      </c>
      <c r="O101" s="25">
        <f>IF(AND(B101="",C101=""),"",IF(OR(B101="",C101="",F101="",G101="",H101="",J101=""),"Eingabe fehlt",IF(N101&lt;0,"Unter Ziel",IF(N101=0,"Im Ziel","Über Ziel"))))</f>
        <v/>
      </c>
    </row>
    <row r="102">
      <c r="A102" s="22" t="n"/>
      <c r="B102" s="47" t="n"/>
      <c r="C102" s="22" t="n"/>
      <c r="D102" s="48" t="n"/>
      <c r="E102" s="48" t="n"/>
      <c r="F102" s="38">
        <f>IF(AND(D102="",E102=""),"",IFERROR(MAX(IF(D102="",0,D102),IF(E102="",0,E102)),""))</f>
        <v/>
      </c>
      <c r="G102" s="38">
        <f>IF(OR(B102="",C102=""),"",IFERROR(VLOOKUP(C102,Produkte!$A$5:$H$104,4,FALSE)+SUMIFS($J$5:$J$104,$C$5:$C$104,C102,$B$5:$B$104,"&lt;"&amp;B102)-SUMIFS($F$5:$F$104,$C$5:$C$104,C102,$B$5:$B$104,"&lt;"&amp;B102),""))</f>
        <v/>
      </c>
      <c r="H102" s="38">
        <f>IF(OR(B102="",C102=""),"",IFERROR(VLOOKUP(C102,Produkte!$A$5:$H$104,5,FALSE),""))</f>
        <v/>
      </c>
      <c r="I102" s="38">
        <f>IF(OR(F102="",G102="",H102=""),"",IFERROR(MAX(0,F102+H102-G102),""))</f>
        <v/>
      </c>
      <c r="J102" s="48" t="n"/>
      <c r="K102" s="26">
        <f>IF(C102="","",IFERROR(VLOOKUP(C102,Produkte!$A$5:$H$104,7,FALSE),""))</f>
        <v/>
      </c>
      <c r="L102" s="40">
        <f>IF(OR(J102="",C102=""),"",IFERROR(J102*VLOOKUP(C102,Produkte!$A$5:$H$104,6,FALSE),""))</f>
        <v/>
      </c>
      <c r="M102" s="38">
        <f>IF(OR(G102="",F102="",J102=""),"",IFERROR(G102+J102-F102,""))</f>
        <v/>
      </c>
      <c r="N102" s="38">
        <f>IF(OR(M102="",H102=""),"",IFERROR(M102-H102,""))</f>
        <v/>
      </c>
      <c r="O102" s="26">
        <f>IF(AND(B102="",C102=""),"",IF(OR(B102="",C102="",F102="",G102="",H102="",J102=""),"Eingabe fehlt",IF(N102&lt;0,"Unter Ziel",IF(N102=0,"Im Ziel","Über Ziel"))))</f>
        <v/>
      </c>
    </row>
    <row r="103">
      <c r="A103" s="22" t="n"/>
      <c r="B103" s="47" t="n"/>
      <c r="C103" s="22" t="n"/>
      <c r="D103" s="48" t="n"/>
      <c r="E103" s="48" t="n"/>
      <c r="F103" s="39">
        <f>IF(AND(D103="",E103=""),"",IFERROR(MAX(IF(D103="",0,D103),IF(E103="",0,E103)),""))</f>
        <v/>
      </c>
      <c r="G103" s="39">
        <f>IF(OR(B103="",C103=""),"",IFERROR(VLOOKUP(C103,Produkte!$A$5:$H$104,4,FALSE)+SUMIFS($J$5:$J$104,$C$5:$C$104,C103,$B$5:$B$104,"&lt;"&amp;B103)-SUMIFS($F$5:$F$104,$C$5:$C$104,C103,$B$5:$B$104,"&lt;"&amp;B103),""))</f>
        <v/>
      </c>
      <c r="H103" s="39">
        <f>IF(OR(B103="",C103=""),"",IFERROR(VLOOKUP(C103,Produkte!$A$5:$H$104,5,FALSE),""))</f>
        <v/>
      </c>
      <c r="I103" s="39">
        <f>IF(OR(F103="",G103="",H103=""),"",IFERROR(MAX(0,F103+H103-G103),""))</f>
        <v/>
      </c>
      <c r="J103" s="48" t="n"/>
      <c r="K103" s="25">
        <f>IF(C103="","",IFERROR(VLOOKUP(C103,Produkte!$A$5:$H$104,7,FALSE),""))</f>
        <v/>
      </c>
      <c r="L103" s="41">
        <f>IF(OR(J103="",C103=""),"",IFERROR(J103*VLOOKUP(C103,Produkte!$A$5:$H$104,6,FALSE),""))</f>
        <v/>
      </c>
      <c r="M103" s="39">
        <f>IF(OR(G103="",F103="",J103=""),"",IFERROR(G103+J103-F103,""))</f>
        <v/>
      </c>
      <c r="N103" s="39">
        <f>IF(OR(M103="",H103=""),"",IFERROR(M103-H103,""))</f>
        <v/>
      </c>
      <c r="O103" s="25">
        <f>IF(AND(B103="",C103=""),"",IF(OR(B103="",C103="",F103="",G103="",H103="",J103=""),"Eingabe fehlt",IF(N103&lt;0,"Unter Ziel",IF(N103=0,"Im Ziel","Über Ziel"))))</f>
        <v/>
      </c>
    </row>
    <row r="104">
      <c r="A104" s="22" t="n"/>
      <c r="B104" s="47" t="n"/>
      <c r="C104" s="22" t="n"/>
      <c r="D104" s="48" t="n"/>
      <c r="E104" s="48" t="n"/>
      <c r="F104" s="38">
        <f>IF(AND(D104="",E104=""),"",IFERROR(MAX(IF(D104="",0,D104),IF(E104="",0,E104)),""))</f>
        <v/>
      </c>
      <c r="G104" s="38">
        <f>IF(OR(B104="",C104=""),"",IFERROR(VLOOKUP(C104,Produkte!$A$5:$H$104,4,FALSE)+SUMIFS($J$5:$J$104,$C$5:$C$104,C104,$B$5:$B$104,"&lt;"&amp;B104)-SUMIFS($F$5:$F$104,$C$5:$C$104,C104,$B$5:$B$104,"&lt;"&amp;B104),""))</f>
        <v/>
      </c>
      <c r="H104" s="38">
        <f>IF(OR(B104="",C104=""),"",IFERROR(VLOOKUP(C104,Produkte!$A$5:$H$104,5,FALSE),""))</f>
        <v/>
      </c>
      <c r="I104" s="38">
        <f>IF(OR(F104="",G104="",H104=""),"",IFERROR(MAX(0,F104+H104-G104),""))</f>
        <v/>
      </c>
      <c r="J104" s="48" t="n"/>
      <c r="K104" s="26">
        <f>IF(C104="","",IFERROR(VLOOKUP(C104,Produkte!$A$5:$H$104,7,FALSE),""))</f>
        <v/>
      </c>
      <c r="L104" s="40">
        <f>IF(OR(J104="",C104=""),"",IFERROR(J104*VLOOKUP(C104,Produkte!$A$5:$H$104,6,FALSE),""))</f>
        <v/>
      </c>
      <c r="M104" s="38">
        <f>IF(OR(G104="",F104="",J104=""),"",IFERROR(G104+J104-F104,""))</f>
        <v/>
      </c>
      <c r="N104" s="38">
        <f>IF(OR(M104="",H104=""),"",IFERROR(M104-H104,""))</f>
        <v/>
      </c>
      <c r="O104" s="26">
        <f>IF(AND(B104="",C104=""),"",IF(OR(B104="",C104="",F104="",G104="",H104="",J104=""),"Eingabe fehlt",IF(N104&lt;0,"Unter Ziel",IF(N104=0,"Im Ziel","Über Ziel"))))</f>
        <v/>
      </c>
    </row>
  </sheetData>
  <autoFilter ref="A4:O104"/>
  <mergeCells count="1">
    <mergeCell ref="A1:O1"/>
  </mergeCells>
  <conditionalFormatting sqref="A5:A104">
    <cfRule type="expression" priority="1" dxfId="0">
      <formula>AND($A5&lt;&gt;"",COUNTIF($A$5:$A$104,$A5)&gt;1)</formula>
    </cfRule>
  </conditionalFormatting>
  <conditionalFormatting sqref="B5:C104">
    <cfRule type="expression" priority="2" dxfId="2">
      <formula>AND($B5&lt;&gt;"",$C5&lt;&gt;"",COUNTIFS($B$5:$B$104,$B5,$C$5:$C$104,$C5)&gt;1)</formula>
    </cfRule>
  </conditionalFormatting>
  <conditionalFormatting sqref="D5:E104">
    <cfRule type="expression" priority="3" dxfId="0">
      <formula>AND(D5&lt;&gt;"",D5&lt;0)</formula>
    </cfRule>
  </conditionalFormatting>
  <conditionalFormatting sqref="J5:J104">
    <cfRule type="expression" priority="4" dxfId="0">
      <formula>AND(J5&lt;&gt;"",J5&lt;0)</formula>
    </cfRule>
  </conditionalFormatting>
  <conditionalFormatting sqref="O5:O104">
    <cfRule type="expression" priority="5" dxfId="0">
      <formula>$O5="Unter Ziel"</formula>
    </cfRule>
    <cfRule type="expression" priority="6" dxfId="1">
      <formula>$O5="Im Ziel"</formula>
    </cfRule>
  </conditionalFormatting>
  <dataValidations count="4">
    <dataValidation sqref="A5:A104" showDropDown="0" showInputMessage="0" showErrorMessage="1" allowBlank="0" errorTitle="Plan-ID bereits vorhanden" error="Plan-IDs sollten eindeutig sein. Die Eingabe kann nach bewusster Prüfung übernommen werden." type="custom" errorStyle="warning">
      <formula1>=OR(A5="",COUNTIF($A$5:$A$104,A5)=1)</formula1>
    </dataValidation>
    <dataValidation sqref="B5:B104" showDropDown="0" showInputMessage="0" showErrorMessage="1" allowBlank="0" errorTitle="Periode prüfen" error="Bitte den ersten Kalendertag eines Monats eingeben." type="custom" errorStyle="warning">
      <formula1>=OR(B5="",AND(B5=DATE(YEAR(B5),MONTH(B5),1),B5&gt;=DATE(YEAR(TODAY())-1,1,1),B5&lt;=DATE(YEAR(TODAY())+3,12,31)))</formula1>
    </dataValidation>
    <dataValidation sqref="C5:C104" showDropDown="0" showInputMessage="1" showErrorMessage="1" allowBlank="0" errorTitle="Artikel prüfen" error="Bitte einen vorhandenen fiktiven Artikel wählen oder eine neue Eingabe bewusst prüfen." promptTitle="Artikel-Nr." prompt="Der Artikel benötigt einen vollständigen Stammdatensatz im Blatt Produkte." type="list" errorStyle="warning">
      <formula1>"FX-1001,FX-1002,FX-1003,FX-1004,FX-1005,FX-1006,FX-1007,FX-1008"</formula1>
    </dataValidation>
    <dataValidation sqref="D5:E104 J5:J104" showDropDown="0" showInputMessage="0" showErrorMessage="1" allowBlank="0" errorTitle="Menge prüfen" error="Vorgesehen sind nichtnegative ganze Mengen bis 1.000.000 Stück." type="whole" errorStyle="warning" operator="between">
      <formula1>0</formula1>
      <formula2>1000000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12" customWidth="1" min="3" max="3"/>
    <col width="16" customWidth="1" min="4" max="4"/>
    <col width="15" customWidth="1" min="5" max="5"/>
    <col width="21" customWidth="1" min="6" max="6"/>
    <col width="28" customWidth="1" min="7" max="7"/>
    <col width="11" customWidth="1" min="8" max="8"/>
  </cols>
  <sheetData>
    <row r="1" ht="28" customHeight="1">
      <c r="A1" s="1" t="inlineStr">
        <is>
          <t>Produkte – fiktive Planungsstammdaten</t>
        </is>
      </c>
      <c r="B1" s="34" t="n"/>
      <c r="C1" s="34" t="n"/>
      <c r="D1" s="34" t="n"/>
      <c r="E1" s="34" t="n"/>
      <c r="F1" s="34" t="n"/>
      <c r="G1" s="34" t="n"/>
      <c r="H1" s="35" t="n"/>
    </row>
    <row r="2" ht="46" customHeight="1">
      <c r="A2" s="2" t="inlineStr">
        <is>
          <t>Zweck: zentrale Annahmen für Anfangsbestand, Zielbestand, Arbeitszeit und zugeordnete Anlage pflegen.</t>
        </is>
      </c>
      <c r="B2" s="2" t="n"/>
      <c r="C2" s="2" t="n"/>
      <c r="D2" s="2" t="inlineStr">
        <is>
          <t>Datenquelle: manuell gepflegte, ausschließlich fiktive Artikel- und Planungsannahmen.</t>
        </is>
      </c>
      <c r="E2" s="2" t="n"/>
      <c r="F2" s="2" t="n"/>
      <c r="G2" s="2" t="inlineStr">
        <is>
          <t>Sichtbares Ergebnis: kontrollierbare Stammdatenbasis für die Formeln in Planung und Kapazitäten.</t>
        </is>
      </c>
      <c r="H2" s="2" t="n"/>
    </row>
    <row r="3" ht="28" customHeight="1">
      <c r="A3" s="21" t="inlineStr">
        <is>
          <t>Gelb = veränderbare Eingabe. Fehlende Stammdaten führen in abhängigen Formeln zu leeren Ergebnissen und müssen vor der Entscheidung ergänzt werden.</t>
        </is>
      </c>
    </row>
    <row r="4" ht="31" customHeight="1">
      <c r="A4" s="3" t="inlineStr">
        <is>
          <t>Artikel-Nr.</t>
        </is>
      </c>
      <c r="B4" s="3" t="inlineStr">
        <is>
          <t>Fiktive Bezeichnung</t>
        </is>
      </c>
      <c r="C4" s="3" t="inlineStr">
        <is>
          <t>Einheit</t>
        </is>
      </c>
      <c r="D4" s="3" t="inlineStr">
        <is>
          <t>Anfangsbestand</t>
        </is>
      </c>
      <c r="E4" s="3" t="inlineStr">
        <is>
          <t>Zielbestand</t>
        </is>
      </c>
      <c r="F4" s="3" t="inlineStr">
        <is>
          <t>Standardzeit je Stück</t>
        </is>
      </c>
      <c r="G4" s="3" t="inlineStr">
        <is>
          <t>Zugeordnete Anlage</t>
        </is>
      </c>
      <c r="H4" s="3" t="inlineStr">
        <is>
          <t>Aktiv</t>
        </is>
      </c>
    </row>
    <row r="5">
      <c r="A5" s="22" t="inlineStr">
        <is>
          <t>FX-1001</t>
        </is>
      </c>
      <c r="B5" s="27" t="inlineStr">
        <is>
          <t>Fiktivgehäuse Aster</t>
        </is>
      </c>
      <c r="C5" s="22" t="inlineStr">
        <is>
          <t>Stück</t>
        </is>
      </c>
      <c r="D5" s="49" t="n">
        <v>120</v>
      </c>
      <c r="E5" s="49" t="n">
        <v>80</v>
      </c>
      <c r="F5" s="50" t="n">
        <v>0.4</v>
      </c>
      <c r="G5" s="27" t="inlineStr">
        <is>
          <t>Montage Fabel-Nord</t>
        </is>
      </c>
      <c r="H5" s="22" t="inlineStr">
        <is>
          <t>Ja</t>
        </is>
      </c>
    </row>
    <row r="6">
      <c r="A6" s="22" t="inlineStr">
        <is>
          <t>FX-1002</t>
        </is>
      </c>
      <c r="B6" s="27" t="inlineStr">
        <is>
          <t>Musterwelle Komet</t>
        </is>
      </c>
      <c r="C6" s="22" t="inlineStr">
        <is>
          <t>Stück</t>
        </is>
      </c>
      <c r="D6" s="49" t="n">
        <v>60</v>
      </c>
      <c r="E6" s="49" t="n">
        <v>50</v>
      </c>
      <c r="F6" s="50" t="n">
        <v>0.75</v>
      </c>
      <c r="G6" s="27" t="inlineStr">
        <is>
          <t>CNC Muster-West</t>
        </is>
      </c>
      <c r="H6" s="22" t="inlineStr">
        <is>
          <t>Ja</t>
        </is>
      </c>
    </row>
    <row r="7">
      <c r="A7" s="22" t="inlineStr">
        <is>
          <t>FX-1003</t>
        </is>
      </c>
      <c r="B7" s="27" t="inlineStr">
        <is>
          <t>Demopumpe Quarz</t>
        </is>
      </c>
      <c r="C7" s="22" t="inlineStr">
        <is>
          <t>Stück</t>
        </is>
      </c>
      <c r="D7" s="49" t="n">
        <v>35</v>
      </c>
      <c r="E7" s="49" t="n">
        <v>30</v>
      </c>
      <c r="F7" s="50" t="n">
        <v>1.2</v>
      </c>
      <c r="G7" s="27" t="inlineStr">
        <is>
          <t>Montage Fabel-Nord</t>
        </is>
      </c>
      <c r="H7" s="22" t="inlineStr">
        <is>
          <t>Ja</t>
        </is>
      </c>
    </row>
    <row r="8">
      <c r="A8" s="22" t="inlineStr">
        <is>
          <t>FX-1004</t>
        </is>
      </c>
      <c r="B8" s="27" t="inlineStr">
        <is>
          <t>Testträger Elara</t>
        </is>
      </c>
      <c r="C8" s="22" t="inlineStr">
        <is>
          <t>Stück</t>
        </is>
      </c>
      <c r="D8" s="49" t="n">
        <v>200</v>
      </c>
      <c r="E8" s="49" t="n">
        <v>150</v>
      </c>
      <c r="F8" s="50" t="n">
        <v>0.25</v>
      </c>
      <c r="G8" s="27" t="inlineStr">
        <is>
          <t>Presse Demo-Süd</t>
        </is>
      </c>
      <c r="H8" s="22" t="inlineStr">
        <is>
          <t>Ja</t>
        </is>
      </c>
    </row>
    <row r="9">
      <c r="A9" s="22" t="inlineStr">
        <is>
          <t>FX-1005</t>
        </is>
      </c>
      <c r="B9" s="27" t="inlineStr">
        <is>
          <t>Plansatz Kobalt</t>
        </is>
      </c>
      <c r="C9" s="22" t="inlineStr">
        <is>
          <t>Stück</t>
        </is>
      </c>
      <c r="D9" s="49" t="n">
        <v>20</v>
      </c>
      <c r="E9" s="49" t="n">
        <v>25</v>
      </c>
      <c r="F9" s="50" t="n">
        <v>1.5</v>
      </c>
      <c r="G9" s="27" t="inlineStr">
        <is>
          <t>CNC Muster-West</t>
        </is>
      </c>
      <c r="H9" s="22" t="inlineStr">
        <is>
          <t>Ja</t>
        </is>
      </c>
    </row>
    <row r="10">
      <c r="A10" s="22" t="inlineStr">
        <is>
          <t>FX-1006</t>
        </is>
      </c>
      <c r="B10" s="27" t="inlineStr">
        <is>
          <t>Beispielblende Mira</t>
        </is>
      </c>
      <c r="C10" s="22" t="inlineStr">
        <is>
          <t>Stück</t>
        </is>
      </c>
      <c r="D10" s="49" t="n">
        <v>75</v>
      </c>
      <c r="E10" s="49" t="n">
        <v>60</v>
      </c>
      <c r="F10" s="50" t="n">
        <v>0.35</v>
      </c>
      <c r="G10" s="27" t="inlineStr">
        <is>
          <t>Lacklinie Beispiel-Ost</t>
        </is>
      </c>
      <c r="H10" s="22" t="inlineStr">
        <is>
          <t>Ja</t>
        </is>
      </c>
    </row>
    <row r="11">
      <c r="A11" s="22" t="inlineStr">
        <is>
          <t>FX-1007</t>
        </is>
      </c>
      <c r="B11" s="27" t="inlineStr">
        <is>
          <t>Fiktivrahmen Solis</t>
        </is>
      </c>
      <c r="C11" s="22" t="inlineStr">
        <is>
          <t>Stück</t>
        </is>
      </c>
      <c r="D11" s="49" t="n">
        <v>45</v>
      </c>
      <c r="E11" s="49" t="n">
        <v>40</v>
      </c>
      <c r="F11" s="50" t="n">
        <v>0.9</v>
      </c>
      <c r="G11" s="27" t="inlineStr">
        <is>
          <t>Presse Demo-Süd</t>
        </is>
      </c>
      <c r="H11" s="22" t="inlineStr">
        <is>
          <t>Ja</t>
        </is>
      </c>
    </row>
    <row r="12">
      <c r="A12" s="22" t="inlineStr">
        <is>
          <t>FX-1008</t>
        </is>
      </c>
      <c r="B12" s="27" t="inlineStr">
        <is>
          <t>Musterdeckel Vela</t>
        </is>
      </c>
      <c r="C12" s="22" t="inlineStr">
        <is>
          <t>Stück</t>
        </is>
      </c>
      <c r="D12" s="49" t="n">
        <v>90</v>
      </c>
      <c r="E12" s="49" t="n">
        <v>70</v>
      </c>
      <c r="F12" s="50" t="n">
        <v>0.3</v>
      </c>
      <c r="G12" s="27" t="inlineStr">
        <is>
          <t>Lacklinie Beispiel-Ost</t>
        </is>
      </c>
      <c r="H12" s="22" t="inlineStr">
        <is>
          <t>Nein</t>
        </is>
      </c>
    </row>
    <row r="13">
      <c r="A13" s="22" t="n"/>
      <c r="B13" s="27" t="n"/>
      <c r="C13" s="22" t="n"/>
      <c r="D13" s="49" t="n"/>
      <c r="E13" s="49" t="n"/>
      <c r="F13" s="50" t="n"/>
      <c r="G13" s="27" t="n"/>
      <c r="H13" s="22" t="n"/>
    </row>
    <row r="14">
      <c r="A14" s="22" t="n"/>
      <c r="B14" s="27" t="n"/>
      <c r="C14" s="22" t="n"/>
      <c r="D14" s="49" t="n"/>
      <c r="E14" s="49" t="n"/>
      <c r="F14" s="50" t="n"/>
      <c r="G14" s="27" t="n"/>
      <c r="H14" s="22" t="n"/>
    </row>
    <row r="15">
      <c r="A15" s="22" t="n"/>
      <c r="B15" s="27" t="n"/>
      <c r="C15" s="22" t="n"/>
      <c r="D15" s="49" t="n"/>
      <c r="E15" s="49" t="n"/>
      <c r="F15" s="50" t="n"/>
      <c r="G15" s="27" t="n"/>
      <c r="H15" s="22" t="n"/>
    </row>
    <row r="16">
      <c r="A16" s="22" t="n"/>
      <c r="B16" s="27" t="n"/>
      <c r="C16" s="22" t="n"/>
      <c r="D16" s="49" t="n"/>
      <c r="E16" s="49" t="n"/>
      <c r="F16" s="50" t="n"/>
      <c r="G16" s="27" t="n"/>
      <c r="H16" s="22" t="n"/>
    </row>
    <row r="17">
      <c r="A17" s="22" t="n"/>
      <c r="B17" s="27" t="n"/>
      <c r="C17" s="22" t="n"/>
      <c r="D17" s="49" t="n"/>
      <c r="E17" s="49" t="n"/>
      <c r="F17" s="50" t="n"/>
      <c r="G17" s="27" t="n"/>
      <c r="H17" s="22" t="n"/>
    </row>
    <row r="18">
      <c r="A18" s="22" t="n"/>
      <c r="B18" s="27" t="n"/>
      <c r="C18" s="22" t="n"/>
      <c r="D18" s="49" t="n"/>
      <c r="E18" s="49" t="n"/>
      <c r="F18" s="50" t="n"/>
      <c r="G18" s="27" t="n"/>
      <c r="H18" s="22" t="n"/>
    </row>
    <row r="19">
      <c r="A19" s="22" t="n"/>
      <c r="B19" s="27" t="n"/>
      <c r="C19" s="22" t="n"/>
      <c r="D19" s="49" t="n"/>
      <c r="E19" s="49" t="n"/>
      <c r="F19" s="50" t="n"/>
      <c r="G19" s="27" t="n"/>
      <c r="H19" s="22" t="n"/>
    </row>
    <row r="20">
      <c r="A20" s="22" t="n"/>
      <c r="B20" s="27" t="n"/>
      <c r="C20" s="22" t="n"/>
      <c r="D20" s="49" t="n"/>
      <c r="E20" s="49" t="n"/>
      <c r="F20" s="50" t="n"/>
      <c r="G20" s="27" t="n"/>
      <c r="H20" s="22" t="n"/>
    </row>
    <row r="21">
      <c r="A21" s="22" t="n"/>
      <c r="B21" s="27" t="n"/>
      <c r="C21" s="22" t="n"/>
      <c r="D21" s="49" t="n"/>
      <c r="E21" s="49" t="n"/>
      <c r="F21" s="50" t="n"/>
      <c r="G21" s="27" t="n"/>
      <c r="H21" s="22" t="n"/>
    </row>
    <row r="22">
      <c r="A22" s="22" t="n"/>
      <c r="B22" s="27" t="n"/>
      <c r="C22" s="22" t="n"/>
      <c r="D22" s="49" t="n"/>
      <c r="E22" s="49" t="n"/>
      <c r="F22" s="50" t="n"/>
      <c r="G22" s="27" t="n"/>
      <c r="H22" s="22" t="n"/>
    </row>
    <row r="23">
      <c r="A23" s="22" t="n"/>
      <c r="B23" s="27" t="n"/>
      <c r="C23" s="22" t="n"/>
      <c r="D23" s="49" t="n"/>
      <c r="E23" s="49" t="n"/>
      <c r="F23" s="50" t="n"/>
      <c r="G23" s="27" t="n"/>
      <c r="H23" s="22" t="n"/>
    </row>
    <row r="24">
      <c r="A24" s="22" t="n"/>
      <c r="B24" s="27" t="n"/>
      <c r="C24" s="22" t="n"/>
      <c r="D24" s="49" t="n"/>
      <c r="E24" s="49" t="n"/>
      <c r="F24" s="50" t="n"/>
      <c r="G24" s="27" t="n"/>
      <c r="H24" s="22" t="n"/>
    </row>
    <row r="25">
      <c r="A25" s="22" t="n"/>
      <c r="B25" s="27" t="n"/>
      <c r="C25" s="22" t="n"/>
      <c r="D25" s="49" t="n"/>
      <c r="E25" s="49" t="n"/>
      <c r="F25" s="50" t="n"/>
      <c r="G25" s="27" t="n"/>
      <c r="H25" s="22" t="n"/>
    </row>
    <row r="26">
      <c r="A26" s="22" t="n"/>
      <c r="B26" s="27" t="n"/>
      <c r="C26" s="22" t="n"/>
      <c r="D26" s="49" t="n"/>
      <c r="E26" s="49" t="n"/>
      <c r="F26" s="50" t="n"/>
      <c r="G26" s="27" t="n"/>
      <c r="H26" s="22" t="n"/>
    </row>
    <row r="27">
      <c r="A27" s="22" t="n"/>
      <c r="B27" s="27" t="n"/>
      <c r="C27" s="22" t="n"/>
      <c r="D27" s="49" t="n"/>
      <c r="E27" s="49" t="n"/>
      <c r="F27" s="50" t="n"/>
      <c r="G27" s="27" t="n"/>
      <c r="H27" s="22" t="n"/>
    </row>
    <row r="28">
      <c r="A28" s="22" t="n"/>
      <c r="B28" s="27" t="n"/>
      <c r="C28" s="22" t="n"/>
      <c r="D28" s="49" t="n"/>
      <c r="E28" s="49" t="n"/>
      <c r="F28" s="50" t="n"/>
      <c r="G28" s="27" t="n"/>
      <c r="H28" s="22" t="n"/>
    </row>
    <row r="29">
      <c r="A29" s="22" t="n"/>
      <c r="B29" s="27" t="n"/>
      <c r="C29" s="22" t="n"/>
      <c r="D29" s="49" t="n"/>
      <c r="E29" s="49" t="n"/>
      <c r="F29" s="50" t="n"/>
      <c r="G29" s="27" t="n"/>
      <c r="H29" s="22" t="n"/>
    </row>
    <row r="30">
      <c r="A30" s="22" t="n"/>
      <c r="B30" s="27" t="n"/>
      <c r="C30" s="22" t="n"/>
      <c r="D30" s="49" t="n"/>
      <c r="E30" s="49" t="n"/>
      <c r="F30" s="50" t="n"/>
      <c r="G30" s="27" t="n"/>
      <c r="H30" s="22" t="n"/>
    </row>
    <row r="31">
      <c r="A31" s="22" t="n"/>
      <c r="B31" s="27" t="n"/>
      <c r="C31" s="22" t="n"/>
      <c r="D31" s="49" t="n"/>
      <c r="E31" s="49" t="n"/>
      <c r="F31" s="50" t="n"/>
      <c r="G31" s="27" t="n"/>
      <c r="H31" s="22" t="n"/>
    </row>
    <row r="32">
      <c r="A32" s="22" t="n"/>
      <c r="B32" s="27" t="n"/>
      <c r="C32" s="22" t="n"/>
      <c r="D32" s="49" t="n"/>
      <c r="E32" s="49" t="n"/>
      <c r="F32" s="50" t="n"/>
      <c r="G32" s="27" t="n"/>
      <c r="H32" s="22" t="n"/>
    </row>
    <row r="33">
      <c r="A33" s="22" t="n"/>
      <c r="B33" s="27" t="n"/>
      <c r="C33" s="22" t="n"/>
      <c r="D33" s="49" t="n"/>
      <c r="E33" s="49" t="n"/>
      <c r="F33" s="50" t="n"/>
      <c r="G33" s="27" t="n"/>
      <c r="H33" s="22" t="n"/>
    </row>
    <row r="34">
      <c r="A34" s="22" t="n"/>
      <c r="B34" s="27" t="n"/>
      <c r="C34" s="22" t="n"/>
      <c r="D34" s="49" t="n"/>
      <c r="E34" s="49" t="n"/>
      <c r="F34" s="50" t="n"/>
      <c r="G34" s="27" t="n"/>
      <c r="H34" s="22" t="n"/>
    </row>
    <row r="35">
      <c r="A35" s="22" t="n"/>
      <c r="B35" s="27" t="n"/>
      <c r="C35" s="22" t="n"/>
      <c r="D35" s="49" t="n"/>
      <c r="E35" s="49" t="n"/>
      <c r="F35" s="50" t="n"/>
      <c r="G35" s="27" t="n"/>
      <c r="H35" s="22" t="n"/>
    </row>
    <row r="36">
      <c r="A36" s="22" t="n"/>
      <c r="B36" s="27" t="n"/>
      <c r="C36" s="22" t="n"/>
      <c r="D36" s="49" t="n"/>
      <c r="E36" s="49" t="n"/>
      <c r="F36" s="50" t="n"/>
      <c r="G36" s="27" t="n"/>
      <c r="H36" s="22" t="n"/>
    </row>
    <row r="37">
      <c r="A37" s="22" t="n"/>
      <c r="B37" s="27" t="n"/>
      <c r="C37" s="22" t="n"/>
      <c r="D37" s="49" t="n"/>
      <c r="E37" s="49" t="n"/>
      <c r="F37" s="50" t="n"/>
      <c r="G37" s="27" t="n"/>
      <c r="H37" s="22" t="n"/>
    </row>
    <row r="38">
      <c r="A38" s="22" t="n"/>
      <c r="B38" s="27" t="n"/>
      <c r="C38" s="22" t="n"/>
      <c r="D38" s="49" t="n"/>
      <c r="E38" s="49" t="n"/>
      <c r="F38" s="50" t="n"/>
      <c r="G38" s="27" t="n"/>
      <c r="H38" s="22" t="n"/>
    </row>
    <row r="39">
      <c r="A39" s="22" t="n"/>
      <c r="B39" s="27" t="n"/>
      <c r="C39" s="22" t="n"/>
      <c r="D39" s="49" t="n"/>
      <c r="E39" s="49" t="n"/>
      <c r="F39" s="50" t="n"/>
      <c r="G39" s="27" t="n"/>
      <c r="H39" s="22" t="n"/>
    </row>
    <row r="40">
      <c r="A40" s="22" t="n"/>
      <c r="B40" s="27" t="n"/>
      <c r="C40" s="22" t="n"/>
      <c r="D40" s="49" t="n"/>
      <c r="E40" s="49" t="n"/>
      <c r="F40" s="50" t="n"/>
      <c r="G40" s="27" t="n"/>
      <c r="H40" s="22" t="n"/>
    </row>
    <row r="41">
      <c r="A41" s="22" t="n"/>
      <c r="B41" s="27" t="n"/>
      <c r="C41" s="22" t="n"/>
      <c r="D41" s="49" t="n"/>
      <c r="E41" s="49" t="n"/>
      <c r="F41" s="50" t="n"/>
      <c r="G41" s="27" t="n"/>
      <c r="H41" s="22" t="n"/>
    </row>
    <row r="42">
      <c r="A42" s="22" t="n"/>
      <c r="B42" s="27" t="n"/>
      <c r="C42" s="22" t="n"/>
      <c r="D42" s="49" t="n"/>
      <c r="E42" s="49" t="n"/>
      <c r="F42" s="50" t="n"/>
      <c r="G42" s="27" t="n"/>
      <c r="H42" s="22" t="n"/>
    </row>
    <row r="43">
      <c r="A43" s="22" t="n"/>
      <c r="B43" s="27" t="n"/>
      <c r="C43" s="22" t="n"/>
      <c r="D43" s="49" t="n"/>
      <c r="E43" s="49" t="n"/>
      <c r="F43" s="50" t="n"/>
      <c r="G43" s="27" t="n"/>
      <c r="H43" s="22" t="n"/>
    </row>
    <row r="44">
      <c r="A44" s="22" t="n"/>
      <c r="B44" s="27" t="n"/>
      <c r="C44" s="22" t="n"/>
      <c r="D44" s="49" t="n"/>
      <c r="E44" s="49" t="n"/>
      <c r="F44" s="50" t="n"/>
      <c r="G44" s="27" t="n"/>
      <c r="H44" s="22" t="n"/>
    </row>
    <row r="45">
      <c r="A45" s="22" t="n"/>
      <c r="B45" s="27" t="n"/>
      <c r="C45" s="22" t="n"/>
      <c r="D45" s="49" t="n"/>
      <c r="E45" s="49" t="n"/>
      <c r="F45" s="50" t="n"/>
      <c r="G45" s="27" t="n"/>
      <c r="H45" s="22" t="n"/>
    </row>
    <row r="46">
      <c r="A46" s="22" t="n"/>
      <c r="B46" s="27" t="n"/>
      <c r="C46" s="22" t="n"/>
      <c r="D46" s="49" t="n"/>
      <c r="E46" s="49" t="n"/>
      <c r="F46" s="50" t="n"/>
      <c r="G46" s="27" t="n"/>
      <c r="H46" s="22" t="n"/>
    </row>
    <row r="47">
      <c r="A47" s="22" t="n"/>
      <c r="B47" s="27" t="n"/>
      <c r="C47" s="22" t="n"/>
      <c r="D47" s="49" t="n"/>
      <c r="E47" s="49" t="n"/>
      <c r="F47" s="50" t="n"/>
      <c r="G47" s="27" t="n"/>
      <c r="H47" s="22" t="n"/>
    </row>
    <row r="48">
      <c r="A48" s="22" t="n"/>
      <c r="B48" s="27" t="n"/>
      <c r="C48" s="22" t="n"/>
      <c r="D48" s="49" t="n"/>
      <c r="E48" s="49" t="n"/>
      <c r="F48" s="50" t="n"/>
      <c r="G48" s="27" t="n"/>
      <c r="H48" s="22" t="n"/>
    </row>
    <row r="49">
      <c r="A49" s="22" t="n"/>
      <c r="B49" s="27" t="n"/>
      <c r="C49" s="22" t="n"/>
      <c r="D49" s="49" t="n"/>
      <c r="E49" s="49" t="n"/>
      <c r="F49" s="50" t="n"/>
      <c r="G49" s="27" t="n"/>
      <c r="H49" s="22" t="n"/>
    </row>
    <row r="50">
      <c r="A50" s="22" t="n"/>
      <c r="B50" s="27" t="n"/>
      <c r="C50" s="22" t="n"/>
      <c r="D50" s="49" t="n"/>
      <c r="E50" s="49" t="n"/>
      <c r="F50" s="50" t="n"/>
      <c r="G50" s="27" t="n"/>
      <c r="H50" s="22" t="n"/>
    </row>
    <row r="51">
      <c r="A51" s="22" t="n"/>
      <c r="B51" s="27" t="n"/>
      <c r="C51" s="22" t="n"/>
      <c r="D51" s="49" t="n"/>
      <c r="E51" s="49" t="n"/>
      <c r="F51" s="50" t="n"/>
      <c r="G51" s="27" t="n"/>
      <c r="H51" s="22" t="n"/>
    </row>
    <row r="52">
      <c r="A52" s="22" t="n"/>
      <c r="B52" s="27" t="n"/>
      <c r="C52" s="22" t="n"/>
      <c r="D52" s="49" t="n"/>
      <c r="E52" s="49" t="n"/>
      <c r="F52" s="50" t="n"/>
      <c r="G52" s="27" t="n"/>
      <c r="H52" s="22" t="n"/>
    </row>
    <row r="53">
      <c r="A53" s="22" t="n"/>
      <c r="B53" s="27" t="n"/>
      <c r="C53" s="22" t="n"/>
      <c r="D53" s="49" t="n"/>
      <c r="E53" s="49" t="n"/>
      <c r="F53" s="50" t="n"/>
      <c r="G53" s="27" t="n"/>
      <c r="H53" s="22" t="n"/>
    </row>
    <row r="54">
      <c r="A54" s="22" t="n"/>
      <c r="B54" s="27" t="n"/>
      <c r="C54" s="22" t="n"/>
      <c r="D54" s="49" t="n"/>
      <c r="E54" s="49" t="n"/>
      <c r="F54" s="50" t="n"/>
      <c r="G54" s="27" t="n"/>
      <c r="H54" s="22" t="n"/>
    </row>
    <row r="55">
      <c r="A55" s="22" t="n"/>
      <c r="B55" s="27" t="n"/>
      <c r="C55" s="22" t="n"/>
      <c r="D55" s="49" t="n"/>
      <c r="E55" s="49" t="n"/>
      <c r="F55" s="50" t="n"/>
      <c r="G55" s="27" t="n"/>
      <c r="H55" s="22" t="n"/>
    </row>
    <row r="56">
      <c r="A56" s="22" t="n"/>
      <c r="B56" s="27" t="n"/>
      <c r="C56" s="22" t="n"/>
      <c r="D56" s="49" t="n"/>
      <c r="E56" s="49" t="n"/>
      <c r="F56" s="50" t="n"/>
      <c r="G56" s="27" t="n"/>
      <c r="H56" s="22" t="n"/>
    </row>
    <row r="57">
      <c r="A57" s="22" t="n"/>
      <c r="B57" s="27" t="n"/>
      <c r="C57" s="22" t="n"/>
      <c r="D57" s="49" t="n"/>
      <c r="E57" s="49" t="n"/>
      <c r="F57" s="50" t="n"/>
      <c r="G57" s="27" t="n"/>
      <c r="H57" s="22" t="n"/>
    </row>
    <row r="58">
      <c r="A58" s="22" t="n"/>
      <c r="B58" s="27" t="n"/>
      <c r="C58" s="22" t="n"/>
      <c r="D58" s="49" t="n"/>
      <c r="E58" s="49" t="n"/>
      <c r="F58" s="50" t="n"/>
      <c r="G58" s="27" t="n"/>
      <c r="H58" s="22" t="n"/>
    </row>
    <row r="59">
      <c r="A59" s="22" t="n"/>
      <c r="B59" s="27" t="n"/>
      <c r="C59" s="22" t="n"/>
      <c r="D59" s="49" t="n"/>
      <c r="E59" s="49" t="n"/>
      <c r="F59" s="50" t="n"/>
      <c r="G59" s="27" t="n"/>
      <c r="H59" s="22" t="n"/>
    </row>
    <row r="60">
      <c r="A60" s="22" t="n"/>
      <c r="B60" s="27" t="n"/>
      <c r="C60" s="22" t="n"/>
      <c r="D60" s="49" t="n"/>
      <c r="E60" s="49" t="n"/>
      <c r="F60" s="50" t="n"/>
      <c r="G60" s="27" t="n"/>
      <c r="H60" s="22" t="n"/>
    </row>
    <row r="61">
      <c r="A61" s="22" t="n"/>
      <c r="B61" s="27" t="n"/>
      <c r="C61" s="22" t="n"/>
      <c r="D61" s="49" t="n"/>
      <c r="E61" s="49" t="n"/>
      <c r="F61" s="50" t="n"/>
      <c r="G61" s="27" t="n"/>
      <c r="H61" s="22" t="n"/>
    </row>
    <row r="62">
      <c r="A62" s="22" t="n"/>
      <c r="B62" s="27" t="n"/>
      <c r="C62" s="22" t="n"/>
      <c r="D62" s="49" t="n"/>
      <c r="E62" s="49" t="n"/>
      <c r="F62" s="50" t="n"/>
      <c r="G62" s="27" t="n"/>
      <c r="H62" s="22" t="n"/>
    </row>
    <row r="63">
      <c r="A63" s="22" t="n"/>
      <c r="B63" s="27" t="n"/>
      <c r="C63" s="22" t="n"/>
      <c r="D63" s="49" t="n"/>
      <c r="E63" s="49" t="n"/>
      <c r="F63" s="50" t="n"/>
      <c r="G63" s="27" t="n"/>
      <c r="H63" s="22" t="n"/>
    </row>
    <row r="64">
      <c r="A64" s="22" t="n"/>
      <c r="B64" s="27" t="n"/>
      <c r="C64" s="22" t="n"/>
      <c r="D64" s="49" t="n"/>
      <c r="E64" s="49" t="n"/>
      <c r="F64" s="50" t="n"/>
      <c r="G64" s="27" t="n"/>
      <c r="H64" s="22" t="n"/>
    </row>
    <row r="65">
      <c r="A65" s="22" t="n"/>
      <c r="B65" s="27" t="n"/>
      <c r="C65" s="22" t="n"/>
      <c r="D65" s="49" t="n"/>
      <c r="E65" s="49" t="n"/>
      <c r="F65" s="50" t="n"/>
      <c r="G65" s="27" t="n"/>
      <c r="H65" s="22" t="n"/>
    </row>
    <row r="66">
      <c r="A66" s="22" t="n"/>
      <c r="B66" s="27" t="n"/>
      <c r="C66" s="22" t="n"/>
      <c r="D66" s="49" t="n"/>
      <c r="E66" s="49" t="n"/>
      <c r="F66" s="50" t="n"/>
      <c r="G66" s="27" t="n"/>
      <c r="H66" s="22" t="n"/>
    </row>
    <row r="67">
      <c r="A67" s="22" t="n"/>
      <c r="B67" s="27" t="n"/>
      <c r="C67" s="22" t="n"/>
      <c r="D67" s="49" t="n"/>
      <c r="E67" s="49" t="n"/>
      <c r="F67" s="50" t="n"/>
      <c r="G67" s="27" t="n"/>
      <c r="H67" s="22" t="n"/>
    </row>
    <row r="68">
      <c r="A68" s="22" t="n"/>
      <c r="B68" s="27" t="n"/>
      <c r="C68" s="22" t="n"/>
      <c r="D68" s="49" t="n"/>
      <c r="E68" s="49" t="n"/>
      <c r="F68" s="50" t="n"/>
      <c r="G68" s="27" t="n"/>
      <c r="H68" s="22" t="n"/>
    </row>
    <row r="69">
      <c r="A69" s="22" t="n"/>
      <c r="B69" s="27" t="n"/>
      <c r="C69" s="22" t="n"/>
      <c r="D69" s="49" t="n"/>
      <c r="E69" s="49" t="n"/>
      <c r="F69" s="50" t="n"/>
      <c r="G69" s="27" t="n"/>
      <c r="H69" s="22" t="n"/>
    </row>
    <row r="70">
      <c r="A70" s="22" t="n"/>
      <c r="B70" s="27" t="n"/>
      <c r="C70" s="22" t="n"/>
      <c r="D70" s="49" t="n"/>
      <c r="E70" s="49" t="n"/>
      <c r="F70" s="50" t="n"/>
      <c r="G70" s="27" t="n"/>
      <c r="H70" s="22" t="n"/>
    </row>
    <row r="71">
      <c r="A71" s="22" t="n"/>
      <c r="B71" s="27" t="n"/>
      <c r="C71" s="22" t="n"/>
      <c r="D71" s="49" t="n"/>
      <c r="E71" s="49" t="n"/>
      <c r="F71" s="50" t="n"/>
      <c r="G71" s="27" t="n"/>
      <c r="H71" s="22" t="n"/>
    </row>
    <row r="72">
      <c r="A72" s="22" t="n"/>
      <c r="B72" s="27" t="n"/>
      <c r="C72" s="22" t="n"/>
      <c r="D72" s="49" t="n"/>
      <c r="E72" s="49" t="n"/>
      <c r="F72" s="50" t="n"/>
      <c r="G72" s="27" t="n"/>
      <c r="H72" s="22" t="n"/>
    </row>
    <row r="73">
      <c r="A73" s="22" t="n"/>
      <c r="B73" s="27" t="n"/>
      <c r="C73" s="22" t="n"/>
      <c r="D73" s="49" t="n"/>
      <c r="E73" s="49" t="n"/>
      <c r="F73" s="50" t="n"/>
      <c r="G73" s="27" t="n"/>
      <c r="H73" s="22" t="n"/>
    </row>
    <row r="74">
      <c r="A74" s="22" t="n"/>
      <c r="B74" s="27" t="n"/>
      <c r="C74" s="22" t="n"/>
      <c r="D74" s="49" t="n"/>
      <c r="E74" s="49" t="n"/>
      <c r="F74" s="50" t="n"/>
      <c r="G74" s="27" t="n"/>
      <c r="H74" s="22" t="n"/>
    </row>
    <row r="75">
      <c r="A75" s="22" t="n"/>
      <c r="B75" s="27" t="n"/>
      <c r="C75" s="22" t="n"/>
      <c r="D75" s="49" t="n"/>
      <c r="E75" s="49" t="n"/>
      <c r="F75" s="50" t="n"/>
      <c r="G75" s="27" t="n"/>
      <c r="H75" s="22" t="n"/>
    </row>
    <row r="76">
      <c r="A76" s="22" t="n"/>
      <c r="B76" s="27" t="n"/>
      <c r="C76" s="22" t="n"/>
      <c r="D76" s="49" t="n"/>
      <c r="E76" s="49" t="n"/>
      <c r="F76" s="50" t="n"/>
      <c r="G76" s="27" t="n"/>
      <c r="H76" s="22" t="n"/>
    </row>
    <row r="77">
      <c r="A77" s="22" t="n"/>
      <c r="B77" s="27" t="n"/>
      <c r="C77" s="22" t="n"/>
      <c r="D77" s="49" t="n"/>
      <c r="E77" s="49" t="n"/>
      <c r="F77" s="50" t="n"/>
      <c r="G77" s="27" t="n"/>
      <c r="H77" s="22" t="n"/>
    </row>
    <row r="78">
      <c r="A78" s="22" t="n"/>
      <c r="B78" s="27" t="n"/>
      <c r="C78" s="22" t="n"/>
      <c r="D78" s="49" t="n"/>
      <c r="E78" s="49" t="n"/>
      <c r="F78" s="50" t="n"/>
      <c r="G78" s="27" t="n"/>
      <c r="H78" s="22" t="n"/>
    </row>
    <row r="79">
      <c r="A79" s="22" t="n"/>
      <c r="B79" s="27" t="n"/>
      <c r="C79" s="22" t="n"/>
      <c r="D79" s="49" t="n"/>
      <c r="E79" s="49" t="n"/>
      <c r="F79" s="50" t="n"/>
      <c r="G79" s="27" t="n"/>
      <c r="H79" s="22" t="n"/>
    </row>
    <row r="80">
      <c r="A80" s="22" t="n"/>
      <c r="B80" s="27" t="n"/>
      <c r="C80" s="22" t="n"/>
      <c r="D80" s="49" t="n"/>
      <c r="E80" s="49" t="n"/>
      <c r="F80" s="50" t="n"/>
      <c r="G80" s="27" t="n"/>
      <c r="H80" s="22" t="n"/>
    </row>
    <row r="81">
      <c r="A81" s="22" t="n"/>
      <c r="B81" s="27" t="n"/>
      <c r="C81" s="22" t="n"/>
      <c r="D81" s="49" t="n"/>
      <c r="E81" s="49" t="n"/>
      <c r="F81" s="50" t="n"/>
      <c r="G81" s="27" t="n"/>
      <c r="H81" s="22" t="n"/>
    </row>
    <row r="82">
      <c r="A82" s="22" t="n"/>
      <c r="B82" s="27" t="n"/>
      <c r="C82" s="22" t="n"/>
      <c r="D82" s="49" t="n"/>
      <c r="E82" s="49" t="n"/>
      <c r="F82" s="50" t="n"/>
      <c r="G82" s="27" t="n"/>
      <c r="H82" s="22" t="n"/>
    </row>
    <row r="83">
      <c r="A83" s="22" t="n"/>
      <c r="B83" s="27" t="n"/>
      <c r="C83" s="22" t="n"/>
      <c r="D83" s="49" t="n"/>
      <c r="E83" s="49" t="n"/>
      <c r="F83" s="50" t="n"/>
      <c r="G83" s="27" t="n"/>
      <c r="H83" s="22" t="n"/>
    </row>
    <row r="84">
      <c r="A84" s="22" t="n"/>
      <c r="B84" s="27" t="n"/>
      <c r="C84" s="22" t="n"/>
      <c r="D84" s="49" t="n"/>
      <c r="E84" s="49" t="n"/>
      <c r="F84" s="50" t="n"/>
      <c r="G84" s="27" t="n"/>
      <c r="H84" s="22" t="n"/>
    </row>
    <row r="85">
      <c r="A85" s="22" t="n"/>
      <c r="B85" s="27" t="n"/>
      <c r="C85" s="22" t="n"/>
      <c r="D85" s="49" t="n"/>
      <c r="E85" s="49" t="n"/>
      <c r="F85" s="50" t="n"/>
      <c r="G85" s="27" t="n"/>
      <c r="H85" s="22" t="n"/>
    </row>
    <row r="86">
      <c r="A86" s="22" t="n"/>
      <c r="B86" s="27" t="n"/>
      <c r="C86" s="22" t="n"/>
      <c r="D86" s="49" t="n"/>
      <c r="E86" s="49" t="n"/>
      <c r="F86" s="50" t="n"/>
      <c r="G86" s="27" t="n"/>
      <c r="H86" s="22" t="n"/>
    </row>
    <row r="87">
      <c r="A87" s="22" t="n"/>
      <c r="B87" s="27" t="n"/>
      <c r="C87" s="22" t="n"/>
      <c r="D87" s="49" t="n"/>
      <c r="E87" s="49" t="n"/>
      <c r="F87" s="50" t="n"/>
      <c r="G87" s="27" t="n"/>
      <c r="H87" s="22" t="n"/>
    </row>
    <row r="88">
      <c r="A88" s="22" t="n"/>
      <c r="B88" s="27" t="n"/>
      <c r="C88" s="22" t="n"/>
      <c r="D88" s="49" t="n"/>
      <c r="E88" s="49" t="n"/>
      <c r="F88" s="50" t="n"/>
      <c r="G88" s="27" t="n"/>
      <c r="H88" s="22" t="n"/>
    </row>
    <row r="89">
      <c r="A89" s="22" t="n"/>
      <c r="B89" s="27" t="n"/>
      <c r="C89" s="22" t="n"/>
      <c r="D89" s="49" t="n"/>
      <c r="E89" s="49" t="n"/>
      <c r="F89" s="50" t="n"/>
      <c r="G89" s="27" t="n"/>
      <c r="H89" s="22" t="n"/>
    </row>
    <row r="90">
      <c r="A90" s="22" t="n"/>
      <c r="B90" s="27" t="n"/>
      <c r="C90" s="22" t="n"/>
      <c r="D90" s="49" t="n"/>
      <c r="E90" s="49" t="n"/>
      <c r="F90" s="50" t="n"/>
      <c r="G90" s="27" t="n"/>
      <c r="H90" s="22" t="n"/>
    </row>
    <row r="91">
      <c r="A91" s="22" t="n"/>
      <c r="B91" s="27" t="n"/>
      <c r="C91" s="22" t="n"/>
      <c r="D91" s="49" t="n"/>
      <c r="E91" s="49" t="n"/>
      <c r="F91" s="50" t="n"/>
      <c r="G91" s="27" t="n"/>
      <c r="H91" s="22" t="n"/>
    </row>
    <row r="92">
      <c r="A92" s="22" t="n"/>
      <c r="B92" s="27" t="n"/>
      <c r="C92" s="22" t="n"/>
      <c r="D92" s="49" t="n"/>
      <c r="E92" s="49" t="n"/>
      <c r="F92" s="50" t="n"/>
      <c r="G92" s="27" t="n"/>
      <c r="H92" s="22" t="n"/>
    </row>
    <row r="93">
      <c r="A93" s="22" t="n"/>
      <c r="B93" s="27" t="n"/>
      <c r="C93" s="22" t="n"/>
      <c r="D93" s="49" t="n"/>
      <c r="E93" s="49" t="n"/>
      <c r="F93" s="50" t="n"/>
      <c r="G93" s="27" t="n"/>
      <c r="H93" s="22" t="n"/>
    </row>
    <row r="94">
      <c r="A94" s="22" t="n"/>
      <c r="B94" s="27" t="n"/>
      <c r="C94" s="22" t="n"/>
      <c r="D94" s="49" t="n"/>
      <c r="E94" s="49" t="n"/>
      <c r="F94" s="50" t="n"/>
      <c r="G94" s="27" t="n"/>
      <c r="H94" s="22" t="n"/>
    </row>
    <row r="95">
      <c r="A95" s="22" t="n"/>
      <c r="B95" s="27" t="n"/>
      <c r="C95" s="22" t="n"/>
      <c r="D95" s="49" t="n"/>
      <c r="E95" s="49" t="n"/>
      <c r="F95" s="50" t="n"/>
      <c r="G95" s="27" t="n"/>
      <c r="H95" s="22" t="n"/>
    </row>
    <row r="96">
      <c r="A96" s="22" t="n"/>
      <c r="B96" s="27" t="n"/>
      <c r="C96" s="22" t="n"/>
      <c r="D96" s="49" t="n"/>
      <c r="E96" s="49" t="n"/>
      <c r="F96" s="50" t="n"/>
      <c r="G96" s="27" t="n"/>
      <c r="H96" s="22" t="n"/>
    </row>
    <row r="97">
      <c r="A97" s="22" t="n"/>
      <c r="B97" s="27" t="n"/>
      <c r="C97" s="22" t="n"/>
      <c r="D97" s="49" t="n"/>
      <c r="E97" s="49" t="n"/>
      <c r="F97" s="50" t="n"/>
      <c r="G97" s="27" t="n"/>
      <c r="H97" s="22" t="n"/>
    </row>
    <row r="98">
      <c r="A98" s="22" t="n"/>
      <c r="B98" s="27" t="n"/>
      <c r="C98" s="22" t="n"/>
      <c r="D98" s="49" t="n"/>
      <c r="E98" s="49" t="n"/>
      <c r="F98" s="50" t="n"/>
      <c r="G98" s="27" t="n"/>
      <c r="H98" s="22" t="n"/>
    </row>
    <row r="99">
      <c r="A99" s="22" t="n"/>
      <c r="B99" s="27" t="n"/>
      <c r="C99" s="22" t="n"/>
      <c r="D99" s="49" t="n"/>
      <c r="E99" s="49" t="n"/>
      <c r="F99" s="50" t="n"/>
      <c r="G99" s="27" t="n"/>
      <c r="H99" s="22" t="n"/>
    </row>
    <row r="100">
      <c r="A100" s="22" t="n"/>
      <c r="B100" s="27" t="n"/>
      <c r="C100" s="22" t="n"/>
      <c r="D100" s="49" t="n"/>
      <c r="E100" s="49" t="n"/>
      <c r="F100" s="50" t="n"/>
      <c r="G100" s="27" t="n"/>
      <c r="H100" s="22" t="n"/>
    </row>
    <row r="101">
      <c r="A101" s="22" t="n"/>
      <c r="B101" s="27" t="n"/>
      <c r="C101" s="22" t="n"/>
      <c r="D101" s="49" t="n"/>
      <c r="E101" s="49" t="n"/>
      <c r="F101" s="50" t="n"/>
      <c r="G101" s="27" t="n"/>
      <c r="H101" s="22" t="n"/>
    </row>
    <row r="102">
      <c r="A102" s="22" t="n"/>
      <c r="B102" s="27" t="n"/>
      <c r="C102" s="22" t="n"/>
      <c r="D102" s="49" t="n"/>
      <c r="E102" s="49" t="n"/>
      <c r="F102" s="50" t="n"/>
      <c r="G102" s="27" t="n"/>
      <c r="H102" s="22" t="n"/>
    </row>
    <row r="103">
      <c r="A103" s="22" t="n"/>
      <c r="B103" s="27" t="n"/>
      <c r="C103" s="22" t="n"/>
      <c r="D103" s="49" t="n"/>
      <c r="E103" s="49" t="n"/>
      <c r="F103" s="50" t="n"/>
      <c r="G103" s="27" t="n"/>
      <c r="H103" s="22" t="n"/>
    </row>
    <row r="104">
      <c r="A104" s="22" t="n"/>
      <c r="B104" s="27" t="n"/>
      <c r="C104" s="22" t="n"/>
      <c r="D104" s="49" t="n"/>
      <c r="E104" s="49" t="n"/>
      <c r="F104" s="50" t="n"/>
      <c r="G104" s="27" t="n"/>
      <c r="H104" s="22" t="n"/>
    </row>
  </sheetData>
  <autoFilter ref="A4:H104"/>
  <mergeCells count="1">
    <mergeCell ref="A1:H1"/>
  </mergeCells>
  <conditionalFormatting sqref="A5:A104">
    <cfRule type="expression" priority="1" dxfId="0">
      <formula>AND($A5&lt;&gt;"",COUNTIF($A$5:$A$104,$A5)&gt;1)</formula>
    </cfRule>
  </conditionalFormatting>
  <conditionalFormatting sqref="F5:F104">
    <cfRule type="expression" priority="2" dxfId="2">
      <formula>AND($A5&lt;&gt;"",$H5="Ja",OR($F5="",$F5&lt;=0))</formula>
    </cfRule>
  </conditionalFormatting>
  <dataValidations count="6">
    <dataValidation sqref="A5:A104" showDropDown="0" showInputMessage="0" showErrorMessage="1" allowBlank="0" errorTitle="Artikel-Nr. bereits vorhanden" error="Artikelnummern sollten eindeutig sein." type="custom" errorStyle="warning">
      <formula1>=OR(A5="",COUNTIF($A$5:$A$104,A5)=1)</formula1>
    </dataValidation>
    <dataValidation sqref="C5:C104" showDropDown="0" showInputMessage="0" showErrorMessage="1" allowBlank="0" errorTitle="Einheit prüfen" error="Diese Vorlage ist mengenmäßig auf Stück ausgerichtet." type="list" errorStyle="warning">
      <formula1>"Stück"</formula1>
    </dataValidation>
    <dataValidation sqref="D5:E104" showDropDown="0" showInputMessage="0" showErrorMessage="1" allowBlank="0" errorTitle="Bestand prüfen" error="Vorgesehen sind nichtnegative ganze Bestände bis 1.000.000 Stück." type="whole" errorStyle="warning" operator="between">
      <formula1>0</formula1>
      <formula2>1000000</formula2>
    </dataValidation>
    <dataValidation sqref="F5:F104" showDropDown="0" showInputMessage="0" showErrorMessage="1" allowBlank="0" errorTitle="Standardzeit prüfen" error="Vorgesehen sind Werte zwischen 0 und 100 Stunden je Stück." type="decimal" errorStyle="warning" operator="between">
      <formula1>0</formula1>
      <formula2>100</formula2>
    </dataValidation>
    <dataValidation sqref="G5:G104" showDropDown="0" showInputMessage="0" showErrorMessage="1" allowBlank="0" errorTitle="Anlage prüfen" error="Bitte eine der vorgesehenen fiktiven Anlagen wählen." type="list" errorStyle="warning">
      <formula1>"Montage Fabel-Nord,CNC Muster-West,Presse Demo-Süd,Lacklinie Beispiel-Ost"</formula1>
    </dataValidation>
    <dataValidation sqref="H5:H104" showDropDown="0" showInputMessage="0" showErrorMessage="1" allowBlank="0" errorTitle="Status prüfen" error="Bitte Ja oder Nein wählen." type="list" errorStyle="warning">
      <formula1>"Ja,Nein"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8" customWidth="1" min="3" max="3"/>
    <col width="12" customWidth="1" min="4" max="4"/>
    <col width="18" customWidth="1" min="5" max="5"/>
    <col width="19" customWidth="1" min="6" max="6"/>
    <col width="17" customWidth="1" min="7" max="7"/>
    <col width="14" customWidth="1" min="8" max="8"/>
    <col width="19" customWidth="1" min="9" max="9"/>
  </cols>
  <sheetData>
    <row r="1" ht="28" customHeight="1">
      <c r="A1" s="1" t="inlineStr">
        <is>
          <t>Kapazitäten – monatlicher Anlagenabgleich</t>
        </is>
      </c>
      <c r="B1" s="34" t="n"/>
      <c r="C1" s="34" t="n"/>
      <c r="D1" s="34" t="n"/>
      <c r="E1" s="34" t="n"/>
      <c r="F1" s="34" t="n"/>
      <c r="G1" s="34" t="n"/>
      <c r="H1" s="34" t="n"/>
      <c r="I1" s="35" t="n"/>
    </row>
    <row r="2" ht="46" customHeight="1">
      <c r="A2" s="2" t="inlineStr">
        <is>
          <t>Zweck: verfügbare Stunden je fiktiver Anlage und Monat mit dem Kapazitätsbedarf aus dem Produktionsplan vergleichen.</t>
        </is>
      </c>
      <c r="B2" s="2" t="n"/>
      <c r="C2" s="2" t="n"/>
      <c r="D2" s="2" t="inlineStr">
        <is>
          <t>Datenquelle: manuelle Bruttokapazität und Reserve sowie berechnete Planstunden aus Planung.</t>
        </is>
      </c>
      <c r="E2" s="2" t="n"/>
      <c r="F2" s="2" t="n"/>
      <c r="G2" s="2" t="inlineStr">
        <is>
          <t>Sichtbares Ergebnis: Nettokapazität, Restkapazität, Auslastung und Status je Anlage und Monat.</t>
        </is>
      </c>
      <c r="H2" s="2" t="n"/>
      <c r="I2" s="2" t="n"/>
    </row>
    <row r="3" ht="28" customHeight="1">
      <c r="A3" s="21" t="inlineStr">
        <is>
          <t>Gelb = veränderbare Eingabe. Reserve und Warnschwelle sind Annahmen, keine festgeschriebenen Normen oder Freigaberegeln.</t>
        </is>
      </c>
    </row>
    <row r="4" ht="31" customHeight="1">
      <c r="A4" s="3" t="inlineStr">
        <is>
          <t>Periode</t>
        </is>
      </c>
      <c r="B4" s="3" t="inlineStr">
        <is>
          <t>Anlage</t>
        </is>
      </c>
      <c r="C4" s="3" t="inlineStr">
        <is>
          <t>Bruttokapazität</t>
        </is>
      </c>
      <c r="D4" s="3" t="inlineStr">
        <is>
          <t>Reserve</t>
        </is>
      </c>
      <c r="E4" s="3" t="inlineStr">
        <is>
          <t>Nettokapazität</t>
        </is>
      </c>
      <c r="F4" s="3" t="inlineStr">
        <is>
          <t>Geplante Stunden</t>
        </is>
      </c>
      <c r="G4" s="3" t="inlineStr">
        <is>
          <t>Restkapazität</t>
        </is>
      </c>
      <c r="H4" s="3" t="inlineStr">
        <is>
          <t>Auslastung</t>
        </is>
      </c>
      <c r="I4" s="3" t="inlineStr">
        <is>
          <t>Kapazitätsstatus</t>
        </is>
      </c>
    </row>
    <row r="5">
      <c r="A5" s="47" t="n">
        <v>46296</v>
      </c>
      <c r="B5" s="27" t="inlineStr">
        <is>
          <t>Montage Fabel-Nord</t>
        </is>
      </c>
      <c r="C5" s="51" t="n">
        <v>120</v>
      </c>
      <c r="D5" s="52" t="n">
        <v>0.1</v>
      </c>
      <c r="E5" s="53">
        <f>IF(OR(C5="",D5=""),"",IFERROR(C5*(1-D5),""))</f>
        <v/>
      </c>
      <c r="F5" s="53">
        <f>IF(OR(A5="",B5=""),"",IFERROR(SUMIFS(Planung!$L$5:$L$104,Planung!$B$5:$B$104,A5,Planung!$K$5:$K$104,B5),0))</f>
        <v/>
      </c>
      <c r="G5" s="53">
        <f>IF(OR(E5="",F5=""),"",IFERROR(E5-F5,""))</f>
        <v/>
      </c>
      <c r="H5" s="44">
        <f>IF(OR(E5="",E5=0,F5=""),"",IFERROR(F5/E5,""))</f>
        <v/>
      </c>
      <c r="I5" s="25">
        <f>IF(OR(A5="",B5="",H5=""),"",IFERROR(IF(H5&gt;1,"Überlastet",IF(H5&gt;=Zusammenfassung!$B$5,"Beobachten","Im Rahmen")),"Prüfen"))</f>
        <v/>
      </c>
    </row>
    <row r="6">
      <c r="A6" s="47" t="n">
        <v>46296</v>
      </c>
      <c r="B6" s="27" t="inlineStr">
        <is>
          <t>CNC Muster-West</t>
        </is>
      </c>
      <c r="C6" s="51" t="n">
        <v>150</v>
      </c>
      <c r="D6" s="52" t="n">
        <v>0.1</v>
      </c>
      <c r="E6" s="54">
        <f>IF(OR(C6="",D6=""),"",IFERROR(C6*(1-D6),""))</f>
        <v/>
      </c>
      <c r="F6" s="54">
        <f>IF(OR(A6="",B6=""),"",IFERROR(SUMIFS(Planung!$L$5:$L$104,Planung!$B$5:$B$104,A6,Planung!$K$5:$K$104,B6),0))</f>
        <v/>
      </c>
      <c r="G6" s="54">
        <f>IF(OR(E6="",F6=""),"",IFERROR(E6-F6,""))</f>
        <v/>
      </c>
      <c r="H6" s="46">
        <f>IF(OR(E6="",E6=0,F6=""),"",IFERROR(F6/E6,""))</f>
        <v/>
      </c>
      <c r="I6" s="26">
        <f>IF(OR(A6="",B6="",H6=""),"",IFERROR(IF(H6&gt;1,"Überlastet",IF(H6&gt;=Zusammenfassung!$B$5,"Beobachten","Im Rahmen")),"Prüfen"))</f>
        <v/>
      </c>
    </row>
    <row r="7">
      <c r="A7" s="47" t="n">
        <v>46296</v>
      </c>
      <c r="B7" s="27" t="inlineStr">
        <is>
          <t>Presse Demo-Süd</t>
        </is>
      </c>
      <c r="C7" s="51" t="n">
        <v>60</v>
      </c>
      <c r="D7" s="52" t="n">
        <v>0.1</v>
      </c>
      <c r="E7" s="53">
        <f>IF(OR(C7="",D7=""),"",IFERROR(C7*(1-D7),""))</f>
        <v/>
      </c>
      <c r="F7" s="53">
        <f>IF(OR(A7="",B7=""),"",IFERROR(SUMIFS(Planung!$L$5:$L$104,Planung!$B$5:$B$104,A7,Planung!$K$5:$K$104,B7),0))</f>
        <v/>
      </c>
      <c r="G7" s="53">
        <f>IF(OR(E7="",F7=""),"",IFERROR(E7-F7,""))</f>
        <v/>
      </c>
      <c r="H7" s="44">
        <f>IF(OR(E7="",E7=0,F7=""),"",IFERROR(F7/E7,""))</f>
        <v/>
      </c>
      <c r="I7" s="25">
        <f>IF(OR(A7="",B7="",H7=""),"",IFERROR(IF(H7&gt;1,"Überlastet",IF(H7&gt;=Zusammenfassung!$B$5,"Beobachten","Im Rahmen")),"Prüfen"))</f>
        <v/>
      </c>
    </row>
    <row r="8">
      <c r="A8" s="47" t="n">
        <v>46296</v>
      </c>
      <c r="B8" s="27" t="inlineStr">
        <is>
          <t>Lacklinie Beispiel-Ost</t>
        </is>
      </c>
      <c r="C8" s="51" t="n">
        <v>80</v>
      </c>
      <c r="D8" s="52" t="n">
        <v>0.1</v>
      </c>
      <c r="E8" s="54">
        <f>IF(OR(C8="",D8=""),"",IFERROR(C8*(1-D8),""))</f>
        <v/>
      </c>
      <c r="F8" s="54">
        <f>IF(OR(A8="",B8=""),"",IFERROR(SUMIFS(Planung!$L$5:$L$104,Planung!$B$5:$B$104,A8,Planung!$K$5:$K$104,B8),0))</f>
        <v/>
      </c>
      <c r="G8" s="54">
        <f>IF(OR(E8="",F8=""),"",IFERROR(E8-F8,""))</f>
        <v/>
      </c>
      <c r="H8" s="46">
        <f>IF(OR(E8="",E8=0,F8=""),"",IFERROR(F8/E8,""))</f>
        <v/>
      </c>
      <c r="I8" s="26">
        <f>IF(OR(A8="",B8="",H8=""),"",IFERROR(IF(H8&gt;1,"Überlastet",IF(H8&gt;=Zusammenfassung!$B$5,"Beobachten","Im Rahmen")),"Prüfen"))</f>
        <v/>
      </c>
    </row>
    <row r="9">
      <c r="A9" s="47" t="n">
        <v>46327</v>
      </c>
      <c r="B9" s="27" t="inlineStr">
        <is>
          <t>Montage Fabel-Nord</t>
        </is>
      </c>
      <c r="C9" s="51" t="n">
        <v>145</v>
      </c>
      <c r="D9" s="52" t="n">
        <v>0.1</v>
      </c>
      <c r="E9" s="53">
        <f>IF(OR(C9="",D9=""),"",IFERROR(C9*(1-D9),""))</f>
        <v/>
      </c>
      <c r="F9" s="53">
        <f>IF(OR(A9="",B9=""),"",IFERROR(SUMIFS(Planung!$L$5:$L$104,Planung!$B$5:$B$104,A9,Planung!$K$5:$K$104,B9),0))</f>
        <v/>
      </c>
      <c r="G9" s="53">
        <f>IF(OR(E9="",F9=""),"",IFERROR(E9-F9,""))</f>
        <v/>
      </c>
      <c r="H9" s="44">
        <f>IF(OR(E9="",E9=0,F9=""),"",IFERROR(F9/E9,""))</f>
        <v/>
      </c>
      <c r="I9" s="25">
        <f>IF(OR(A9="",B9="",H9=""),"",IFERROR(IF(H9&gt;1,"Überlastet",IF(H9&gt;=Zusammenfassung!$B$5,"Beobachten","Im Rahmen")),"Prüfen"))</f>
        <v/>
      </c>
    </row>
    <row r="10">
      <c r="A10" s="47" t="n">
        <v>46327</v>
      </c>
      <c r="B10" s="27" t="inlineStr">
        <is>
          <t>CNC Muster-West</t>
        </is>
      </c>
      <c r="C10" s="51" t="n">
        <v>130</v>
      </c>
      <c r="D10" s="52" t="n">
        <v>0.1</v>
      </c>
      <c r="E10" s="54">
        <f>IF(OR(C10="",D10=""),"",IFERROR(C10*(1-D10),""))</f>
        <v/>
      </c>
      <c r="F10" s="54">
        <f>IF(OR(A10="",B10=""),"",IFERROR(SUMIFS(Planung!$L$5:$L$104,Planung!$B$5:$B$104,A10,Planung!$K$5:$K$104,B10),0))</f>
        <v/>
      </c>
      <c r="G10" s="54">
        <f>IF(OR(E10="",F10=""),"",IFERROR(E10-F10,""))</f>
        <v/>
      </c>
      <c r="H10" s="46">
        <f>IF(OR(E10="",E10=0,F10=""),"",IFERROR(F10/E10,""))</f>
        <v/>
      </c>
      <c r="I10" s="26">
        <f>IF(OR(A10="",B10="",H10=""),"",IFERROR(IF(H10&gt;1,"Überlastet",IF(H10&gt;=Zusammenfassung!$B$5,"Beobachten","Im Rahmen")),"Prüfen"))</f>
        <v/>
      </c>
    </row>
    <row r="11">
      <c r="A11" s="47" t="n">
        <v>46327</v>
      </c>
      <c r="B11" s="27" t="inlineStr">
        <is>
          <t>Presse Demo-Süd</t>
        </is>
      </c>
      <c r="C11" s="51" t="n">
        <v>55</v>
      </c>
      <c r="D11" s="52" t="n">
        <v>0.1</v>
      </c>
      <c r="E11" s="53">
        <f>IF(OR(C11="",D11=""),"",IFERROR(C11*(1-D11),""))</f>
        <v/>
      </c>
      <c r="F11" s="53">
        <f>IF(OR(A11="",B11=""),"",IFERROR(SUMIFS(Planung!$L$5:$L$104,Planung!$B$5:$B$104,A11,Planung!$K$5:$K$104,B11),0))</f>
        <v/>
      </c>
      <c r="G11" s="53">
        <f>IF(OR(E11="",F11=""),"",IFERROR(E11-F11,""))</f>
        <v/>
      </c>
      <c r="H11" s="44">
        <f>IF(OR(E11="",E11=0,F11=""),"",IFERROR(F11/E11,""))</f>
        <v/>
      </c>
      <c r="I11" s="25">
        <f>IF(OR(A11="",B11="",H11=""),"",IFERROR(IF(H11&gt;1,"Überlastet",IF(H11&gt;=Zusammenfassung!$B$5,"Beobachten","Im Rahmen")),"Prüfen"))</f>
        <v/>
      </c>
    </row>
    <row r="12">
      <c r="A12" s="47" t="n">
        <v>46327</v>
      </c>
      <c r="B12" s="27" t="inlineStr">
        <is>
          <t>Lacklinie Beispiel-Ost</t>
        </is>
      </c>
      <c r="C12" s="51" t="n">
        <v>80</v>
      </c>
      <c r="D12" s="52" t="n">
        <v>0.1</v>
      </c>
      <c r="E12" s="54">
        <f>IF(OR(C12="",D12=""),"",IFERROR(C12*(1-D12),""))</f>
        <v/>
      </c>
      <c r="F12" s="54">
        <f>IF(OR(A12="",B12=""),"",IFERROR(SUMIFS(Planung!$L$5:$L$104,Planung!$B$5:$B$104,A12,Planung!$K$5:$K$104,B12),0))</f>
        <v/>
      </c>
      <c r="G12" s="54">
        <f>IF(OR(E12="",F12=""),"",IFERROR(E12-F12,""))</f>
        <v/>
      </c>
      <c r="H12" s="46">
        <f>IF(OR(E12="",E12=0,F12=""),"",IFERROR(F12/E12,""))</f>
        <v/>
      </c>
      <c r="I12" s="26">
        <f>IF(OR(A12="",B12="",H12=""),"",IFERROR(IF(H12&gt;1,"Überlastet",IF(H12&gt;=Zusammenfassung!$B$5,"Beobachten","Im Rahmen")),"Prüfen"))</f>
        <v/>
      </c>
    </row>
    <row r="13">
      <c r="A13" s="47" t="n"/>
      <c r="B13" s="27" t="n"/>
      <c r="C13" s="51" t="n"/>
      <c r="D13" s="52" t="n"/>
      <c r="E13" s="53">
        <f>IF(OR(C13="",D13=""),"",IFERROR(C13*(1-D13),""))</f>
        <v/>
      </c>
      <c r="F13" s="53">
        <f>IF(OR(A13="",B13=""),"",IFERROR(SUMIFS(Planung!$L$5:$L$104,Planung!$B$5:$B$104,A13,Planung!$K$5:$K$104,B13),0))</f>
        <v/>
      </c>
      <c r="G13" s="53">
        <f>IF(OR(E13="",F13=""),"",IFERROR(E13-F13,""))</f>
        <v/>
      </c>
      <c r="H13" s="44">
        <f>IF(OR(E13="",E13=0,F13=""),"",IFERROR(F13/E13,""))</f>
        <v/>
      </c>
      <c r="I13" s="25">
        <f>IF(OR(A13="",B13="",H13=""),"",IFERROR(IF(H13&gt;1,"Überlastet",IF(H13&gt;=Zusammenfassung!$B$5,"Beobachten","Im Rahmen")),"Prüfen"))</f>
        <v/>
      </c>
    </row>
    <row r="14">
      <c r="A14" s="47" t="n"/>
      <c r="B14" s="27" t="n"/>
      <c r="C14" s="51" t="n"/>
      <c r="D14" s="52" t="n"/>
      <c r="E14" s="54">
        <f>IF(OR(C14="",D14=""),"",IFERROR(C14*(1-D14),""))</f>
        <v/>
      </c>
      <c r="F14" s="54">
        <f>IF(OR(A14="",B14=""),"",IFERROR(SUMIFS(Planung!$L$5:$L$104,Planung!$B$5:$B$104,A14,Planung!$K$5:$K$104,B14),0))</f>
        <v/>
      </c>
      <c r="G14" s="54">
        <f>IF(OR(E14="",F14=""),"",IFERROR(E14-F14,""))</f>
        <v/>
      </c>
      <c r="H14" s="46">
        <f>IF(OR(E14="",E14=0,F14=""),"",IFERROR(F14/E14,""))</f>
        <v/>
      </c>
      <c r="I14" s="26">
        <f>IF(OR(A14="",B14="",H14=""),"",IFERROR(IF(H14&gt;1,"Überlastet",IF(H14&gt;=Zusammenfassung!$B$5,"Beobachten","Im Rahmen")),"Prüfen"))</f>
        <v/>
      </c>
    </row>
    <row r="15">
      <c r="A15" s="47" t="n"/>
      <c r="B15" s="27" t="n"/>
      <c r="C15" s="51" t="n"/>
      <c r="D15" s="52" t="n"/>
      <c r="E15" s="53">
        <f>IF(OR(C15="",D15=""),"",IFERROR(C15*(1-D15),""))</f>
        <v/>
      </c>
      <c r="F15" s="53">
        <f>IF(OR(A15="",B15=""),"",IFERROR(SUMIFS(Planung!$L$5:$L$104,Planung!$B$5:$B$104,A15,Planung!$K$5:$K$104,B15),0))</f>
        <v/>
      </c>
      <c r="G15" s="53">
        <f>IF(OR(E15="",F15=""),"",IFERROR(E15-F15,""))</f>
        <v/>
      </c>
      <c r="H15" s="44">
        <f>IF(OR(E15="",E15=0,F15=""),"",IFERROR(F15/E15,""))</f>
        <v/>
      </c>
      <c r="I15" s="25">
        <f>IF(OR(A15="",B15="",H15=""),"",IFERROR(IF(H15&gt;1,"Überlastet",IF(H15&gt;=Zusammenfassung!$B$5,"Beobachten","Im Rahmen")),"Prüfen"))</f>
        <v/>
      </c>
    </row>
    <row r="16">
      <c r="A16" s="47" t="n"/>
      <c r="B16" s="27" t="n"/>
      <c r="C16" s="51" t="n"/>
      <c r="D16" s="52" t="n"/>
      <c r="E16" s="54">
        <f>IF(OR(C16="",D16=""),"",IFERROR(C16*(1-D16),""))</f>
        <v/>
      </c>
      <c r="F16" s="54">
        <f>IF(OR(A16="",B16=""),"",IFERROR(SUMIFS(Planung!$L$5:$L$104,Planung!$B$5:$B$104,A16,Planung!$K$5:$K$104,B16),0))</f>
        <v/>
      </c>
      <c r="G16" s="54">
        <f>IF(OR(E16="",F16=""),"",IFERROR(E16-F16,""))</f>
        <v/>
      </c>
      <c r="H16" s="46">
        <f>IF(OR(E16="",E16=0,F16=""),"",IFERROR(F16/E16,""))</f>
        <v/>
      </c>
      <c r="I16" s="26">
        <f>IF(OR(A16="",B16="",H16=""),"",IFERROR(IF(H16&gt;1,"Überlastet",IF(H16&gt;=Zusammenfassung!$B$5,"Beobachten","Im Rahmen")),"Prüfen"))</f>
        <v/>
      </c>
    </row>
    <row r="17">
      <c r="A17" s="47" t="n"/>
      <c r="B17" s="27" t="n"/>
      <c r="C17" s="51" t="n"/>
      <c r="D17" s="52" t="n"/>
      <c r="E17" s="53">
        <f>IF(OR(C17="",D17=""),"",IFERROR(C17*(1-D17),""))</f>
        <v/>
      </c>
      <c r="F17" s="53">
        <f>IF(OR(A17="",B17=""),"",IFERROR(SUMIFS(Planung!$L$5:$L$104,Planung!$B$5:$B$104,A17,Planung!$K$5:$K$104,B17),0))</f>
        <v/>
      </c>
      <c r="G17" s="53">
        <f>IF(OR(E17="",F17=""),"",IFERROR(E17-F17,""))</f>
        <v/>
      </c>
      <c r="H17" s="44">
        <f>IF(OR(E17="",E17=0,F17=""),"",IFERROR(F17/E17,""))</f>
        <v/>
      </c>
      <c r="I17" s="25">
        <f>IF(OR(A17="",B17="",H17=""),"",IFERROR(IF(H17&gt;1,"Überlastet",IF(H17&gt;=Zusammenfassung!$B$5,"Beobachten","Im Rahmen")),"Prüfen"))</f>
        <v/>
      </c>
    </row>
    <row r="18">
      <c r="A18" s="47" t="n"/>
      <c r="B18" s="27" t="n"/>
      <c r="C18" s="51" t="n"/>
      <c r="D18" s="52" t="n"/>
      <c r="E18" s="54">
        <f>IF(OR(C18="",D18=""),"",IFERROR(C18*(1-D18),""))</f>
        <v/>
      </c>
      <c r="F18" s="54">
        <f>IF(OR(A18="",B18=""),"",IFERROR(SUMIFS(Planung!$L$5:$L$104,Planung!$B$5:$B$104,A18,Planung!$K$5:$K$104,B18),0))</f>
        <v/>
      </c>
      <c r="G18" s="54">
        <f>IF(OR(E18="",F18=""),"",IFERROR(E18-F18,""))</f>
        <v/>
      </c>
      <c r="H18" s="46">
        <f>IF(OR(E18="",E18=0,F18=""),"",IFERROR(F18/E18,""))</f>
        <v/>
      </c>
      <c r="I18" s="26">
        <f>IF(OR(A18="",B18="",H18=""),"",IFERROR(IF(H18&gt;1,"Überlastet",IF(H18&gt;=Zusammenfassung!$B$5,"Beobachten","Im Rahmen")),"Prüfen"))</f>
        <v/>
      </c>
    </row>
    <row r="19">
      <c r="A19" s="47" t="n"/>
      <c r="B19" s="27" t="n"/>
      <c r="C19" s="51" t="n"/>
      <c r="D19" s="52" t="n"/>
      <c r="E19" s="53">
        <f>IF(OR(C19="",D19=""),"",IFERROR(C19*(1-D19),""))</f>
        <v/>
      </c>
      <c r="F19" s="53">
        <f>IF(OR(A19="",B19=""),"",IFERROR(SUMIFS(Planung!$L$5:$L$104,Planung!$B$5:$B$104,A19,Planung!$K$5:$K$104,B19),0))</f>
        <v/>
      </c>
      <c r="G19" s="53">
        <f>IF(OR(E19="",F19=""),"",IFERROR(E19-F19,""))</f>
        <v/>
      </c>
      <c r="H19" s="44">
        <f>IF(OR(E19="",E19=0,F19=""),"",IFERROR(F19/E19,""))</f>
        <v/>
      </c>
      <c r="I19" s="25">
        <f>IF(OR(A19="",B19="",H19=""),"",IFERROR(IF(H19&gt;1,"Überlastet",IF(H19&gt;=Zusammenfassung!$B$5,"Beobachten","Im Rahmen")),"Prüfen"))</f>
        <v/>
      </c>
    </row>
    <row r="20">
      <c r="A20" s="47" t="n"/>
      <c r="B20" s="27" t="n"/>
      <c r="C20" s="51" t="n"/>
      <c r="D20" s="52" t="n"/>
      <c r="E20" s="54">
        <f>IF(OR(C20="",D20=""),"",IFERROR(C20*(1-D20),""))</f>
        <v/>
      </c>
      <c r="F20" s="54">
        <f>IF(OR(A20="",B20=""),"",IFERROR(SUMIFS(Planung!$L$5:$L$104,Planung!$B$5:$B$104,A20,Planung!$K$5:$K$104,B20),0))</f>
        <v/>
      </c>
      <c r="G20" s="54">
        <f>IF(OR(E20="",F20=""),"",IFERROR(E20-F20,""))</f>
        <v/>
      </c>
      <c r="H20" s="46">
        <f>IF(OR(E20="",E20=0,F20=""),"",IFERROR(F20/E20,""))</f>
        <v/>
      </c>
      <c r="I20" s="26">
        <f>IF(OR(A20="",B20="",H20=""),"",IFERROR(IF(H20&gt;1,"Überlastet",IF(H20&gt;=Zusammenfassung!$B$5,"Beobachten","Im Rahmen")),"Prüfen"))</f>
        <v/>
      </c>
    </row>
    <row r="21">
      <c r="A21" s="47" t="n"/>
      <c r="B21" s="27" t="n"/>
      <c r="C21" s="51" t="n"/>
      <c r="D21" s="52" t="n"/>
      <c r="E21" s="53">
        <f>IF(OR(C21="",D21=""),"",IFERROR(C21*(1-D21),""))</f>
        <v/>
      </c>
      <c r="F21" s="53">
        <f>IF(OR(A21="",B21=""),"",IFERROR(SUMIFS(Planung!$L$5:$L$104,Planung!$B$5:$B$104,A21,Planung!$K$5:$K$104,B21),0))</f>
        <v/>
      </c>
      <c r="G21" s="53">
        <f>IF(OR(E21="",F21=""),"",IFERROR(E21-F21,""))</f>
        <v/>
      </c>
      <c r="H21" s="44">
        <f>IF(OR(E21="",E21=0,F21=""),"",IFERROR(F21/E21,""))</f>
        <v/>
      </c>
      <c r="I21" s="25">
        <f>IF(OR(A21="",B21="",H21=""),"",IFERROR(IF(H21&gt;1,"Überlastet",IF(H21&gt;=Zusammenfassung!$B$5,"Beobachten","Im Rahmen")),"Prüfen"))</f>
        <v/>
      </c>
    </row>
    <row r="22">
      <c r="A22" s="47" t="n"/>
      <c r="B22" s="27" t="n"/>
      <c r="C22" s="51" t="n"/>
      <c r="D22" s="52" t="n"/>
      <c r="E22" s="54">
        <f>IF(OR(C22="",D22=""),"",IFERROR(C22*(1-D22),""))</f>
        <v/>
      </c>
      <c r="F22" s="54">
        <f>IF(OR(A22="",B22=""),"",IFERROR(SUMIFS(Planung!$L$5:$L$104,Planung!$B$5:$B$104,A22,Planung!$K$5:$K$104,B22),0))</f>
        <v/>
      </c>
      <c r="G22" s="54">
        <f>IF(OR(E22="",F22=""),"",IFERROR(E22-F22,""))</f>
        <v/>
      </c>
      <c r="H22" s="46">
        <f>IF(OR(E22="",E22=0,F22=""),"",IFERROR(F22/E22,""))</f>
        <v/>
      </c>
      <c r="I22" s="26">
        <f>IF(OR(A22="",B22="",H22=""),"",IFERROR(IF(H22&gt;1,"Überlastet",IF(H22&gt;=Zusammenfassung!$B$5,"Beobachten","Im Rahmen")),"Prüfen"))</f>
        <v/>
      </c>
    </row>
    <row r="23">
      <c r="A23" s="47" t="n"/>
      <c r="B23" s="27" t="n"/>
      <c r="C23" s="51" t="n"/>
      <c r="D23" s="52" t="n"/>
      <c r="E23" s="53">
        <f>IF(OR(C23="",D23=""),"",IFERROR(C23*(1-D23),""))</f>
        <v/>
      </c>
      <c r="F23" s="53">
        <f>IF(OR(A23="",B23=""),"",IFERROR(SUMIFS(Planung!$L$5:$L$104,Planung!$B$5:$B$104,A23,Planung!$K$5:$K$104,B23),0))</f>
        <v/>
      </c>
      <c r="G23" s="53">
        <f>IF(OR(E23="",F23=""),"",IFERROR(E23-F23,""))</f>
        <v/>
      </c>
      <c r="H23" s="44">
        <f>IF(OR(E23="",E23=0,F23=""),"",IFERROR(F23/E23,""))</f>
        <v/>
      </c>
      <c r="I23" s="25">
        <f>IF(OR(A23="",B23="",H23=""),"",IFERROR(IF(H23&gt;1,"Überlastet",IF(H23&gt;=Zusammenfassung!$B$5,"Beobachten","Im Rahmen")),"Prüfen"))</f>
        <v/>
      </c>
    </row>
    <row r="24">
      <c r="A24" s="47" t="n"/>
      <c r="B24" s="27" t="n"/>
      <c r="C24" s="51" t="n"/>
      <c r="D24" s="52" t="n"/>
      <c r="E24" s="54">
        <f>IF(OR(C24="",D24=""),"",IFERROR(C24*(1-D24),""))</f>
        <v/>
      </c>
      <c r="F24" s="54">
        <f>IF(OR(A24="",B24=""),"",IFERROR(SUMIFS(Planung!$L$5:$L$104,Planung!$B$5:$B$104,A24,Planung!$K$5:$K$104,B24),0))</f>
        <v/>
      </c>
      <c r="G24" s="54">
        <f>IF(OR(E24="",F24=""),"",IFERROR(E24-F24,""))</f>
        <v/>
      </c>
      <c r="H24" s="46">
        <f>IF(OR(E24="",E24=0,F24=""),"",IFERROR(F24/E24,""))</f>
        <v/>
      </c>
      <c r="I24" s="26">
        <f>IF(OR(A24="",B24="",H24=""),"",IFERROR(IF(H24&gt;1,"Überlastet",IF(H24&gt;=Zusammenfassung!$B$5,"Beobachten","Im Rahmen")),"Prüfen"))</f>
        <v/>
      </c>
    </row>
    <row r="25">
      <c r="A25" s="47" t="n"/>
      <c r="B25" s="27" t="n"/>
      <c r="C25" s="51" t="n"/>
      <c r="D25" s="52" t="n"/>
      <c r="E25" s="53">
        <f>IF(OR(C25="",D25=""),"",IFERROR(C25*(1-D25),""))</f>
        <v/>
      </c>
      <c r="F25" s="53">
        <f>IF(OR(A25="",B25=""),"",IFERROR(SUMIFS(Planung!$L$5:$L$104,Planung!$B$5:$B$104,A25,Planung!$K$5:$K$104,B25),0))</f>
        <v/>
      </c>
      <c r="G25" s="53">
        <f>IF(OR(E25="",F25=""),"",IFERROR(E25-F25,""))</f>
        <v/>
      </c>
      <c r="H25" s="44">
        <f>IF(OR(E25="",E25=0,F25=""),"",IFERROR(F25/E25,""))</f>
        <v/>
      </c>
      <c r="I25" s="25">
        <f>IF(OR(A25="",B25="",H25=""),"",IFERROR(IF(H25&gt;1,"Überlastet",IF(H25&gt;=Zusammenfassung!$B$5,"Beobachten","Im Rahmen")),"Prüfen"))</f>
        <v/>
      </c>
    </row>
    <row r="26">
      <c r="A26" s="47" t="n"/>
      <c r="B26" s="27" t="n"/>
      <c r="C26" s="51" t="n"/>
      <c r="D26" s="52" t="n"/>
      <c r="E26" s="54">
        <f>IF(OR(C26="",D26=""),"",IFERROR(C26*(1-D26),""))</f>
        <v/>
      </c>
      <c r="F26" s="54">
        <f>IF(OR(A26="",B26=""),"",IFERROR(SUMIFS(Planung!$L$5:$L$104,Planung!$B$5:$B$104,A26,Planung!$K$5:$K$104,B26),0))</f>
        <v/>
      </c>
      <c r="G26" s="54">
        <f>IF(OR(E26="",F26=""),"",IFERROR(E26-F26,""))</f>
        <v/>
      </c>
      <c r="H26" s="46">
        <f>IF(OR(E26="",E26=0,F26=""),"",IFERROR(F26/E26,""))</f>
        <v/>
      </c>
      <c r="I26" s="26">
        <f>IF(OR(A26="",B26="",H26=""),"",IFERROR(IF(H26&gt;1,"Überlastet",IF(H26&gt;=Zusammenfassung!$B$5,"Beobachten","Im Rahmen")),"Prüfen"))</f>
        <v/>
      </c>
    </row>
    <row r="27">
      <c r="A27" s="47" t="n"/>
      <c r="B27" s="27" t="n"/>
      <c r="C27" s="51" t="n"/>
      <c r="D27" s="52" t="n"/>
      <c r="E27" s="53">
        <f>IF(OR(C27="",D27=""),"",IFERROR(C27*(1-D27),""))</f>
        <v/>
      </c>
      <c r="F27" s="53">
        <f>IF(OR(A27="",B27=""),"",IFERROR(SUMIFS(Planung!$L$5:$L$104,Planung!$B$5:$B$104,A27,Planung!$K$5:$K$104,B27),0))</f>
        <v/>
      </c>
      <c r="G27" s="53">
        <f>IF(OR(E27="",F27=""),"",IFERROR(E27-F27,""))</f>
        <v/>
      </c>
      <c r="H27" s="44">
        <f>IF(OR(E27="",E27=0,F27=""),"",IFERROR(F27/E27,""))</f>
        <v/>
      </c>
      <c r="I27" s="25">
        <f>IF(OR(A27="",B27="",H27=""),"",IFERROR(IF(H27&gt;1,"Überlastet",IF(H27&gt;=Zusammenfassung!$B$5,"Beobachten","Im Rahmen")),"Prüfen"))</f>
        <v/>
      </c>
    </row>
    <row r="28">
      <c r="A28" s="47" t="n"/>
      <c r="B28" s="27" t="n"/>
      <c r="C28" s="51" t="n"/>
      <c r="D28" s="52" t="n"/>
      <c r="E28" s="54">
        <f>IF(OR(C28="",D28=""),"",IFERROR(C28*(1-D28),""))</f>
        <v/>
      </c>
      <c r="F28" s="54">
        <f>IF(OR(A28="",B28=""),"",IFERROR(SUMIFS(Planung!$L$5:$L$104,Planung!$B$5:$B$104,A28,Planung!$K$5:$K$104,B28),0))</f>
        <v/>
      </c>
      <c r="G28" s="54">
        <f>IF(OR(E28="",F28=""),"",IFERROR(E28-F28,""))</f>
        <v/>
      </c>
      <c r="H28" s="46">
        <f>IF(OR(E28="",E28=0,F28=""),"",IFERROR(F28/E28,""))</f>
        <v/>
      </c>
      <c r="I28" s="26">
        <f>IF(OR(A28="",B28="",H28=""),"",IFERROR(IF(H28&gt;1,"Überlastet",IF(H28&gt;=Zusammenfassung!$B$5,"Beobachten","Im Rahmen")),"Prüfen"))</f>
        <v/>
      </c>
    </row>
    <row r="29">
      <c r="A29" s="47" t="n"/>
      <c r="B29" s="27" t="n"/>
      <c r="C29" s="51" t="n"/>
      <c r="D29" s="52" t="n"/>
      <c r="E29" s="53">
        <f>IF(OR(C29="",D29=""),"",IFERROR(C29*(1-D29),""))</f>
        <v/>
      </c>
      <c r="F29" s="53">
        <f>IF(OR(A29="",B29=""),"",IFERROR(SUMIFS(Planung!$L$5:$L$104,Planung!$B$5:$B$104,A29,Planung!$K$5:$K$104,B29),0))</f>
        <v/>
      </c>
      <c r="G29" s="53">
        <f>IF(OR(E29="",F29=""),"",IFERROR(E29-F29,""))</f>
        <v/>
      </c>
      <c r="H29" s="44">
        <f>IF(OR(E29="",E29=0,F29=""),"",IFERROR(F29/E29,""))</f>
        <v/>
      </c>
      <c r="I29" s="25">
        <f>IF(OR(A29="",B29="",H29=""),"",IFERROR(IF(H29&gt;1,"Überlastet",IF(H29&gt;=Zusammenfassung!$B$5,"Beobachten","Im Rahmen")),"Prüfen"))</f>
        <v/>
      </c>
    </row>
    <row r="30">
      <c r="A30" s="47" t="n"/>
      <c r="B30" s="27" t="n"/>
      <c r="C30" s="51" t="n"/>
      <c r="D30" s="52" t="n"/>
      <c r="E30" s="54">
        <f>IF(OR(C30="",D30=""),"",IFERROR(C30*(1-D30),""))</f>
        <v/>
      </c>
      <c r="F30" s="54">
        <f>IF(OR(A30="",B30=""),"",IFERROR(SUMIFS(Planung!$L$5:$L$104,Planung!$B$5:$B$104,A30,Planung!$K$5:$K$104,B30),0))</f>
        <v/>
      </c>
      <c r="G30" s="54">
        <f>IF(OR(E30="",F30=""),"",IFERROR(E30-F30,""))</f>
        <v/>
      </c>
      <c r="H30" s="46">
        <f>IF(OR(E30="",E30=0,F30=""),"",IFERROR(F30/E30,""))</f>
        <v/>
      </c>
      <c r="I30" s="26">
        <f>IF(OR(A30="",B30="",H30=""),"",IFERROR(IF(H30&gt;1,"Überlastet",IF(H30&gt;=Zusammenfassung!$B$5,"Beobachten","Im Rahmen")),"Prüfen"))</f>
        <v/>
      </c>
    </row>
    <row r="31">
      <c r="A31" s="47" t="n"/>
      <c r="B31" s="27" t="n"/>
      <c r="C31" s="51" t="n"/>
      <c r="D31" s="52" t="n"/>
      <c r="E31" s="53">
        <f>IF(OR(C31="",D31=""),"",IFERROR(C31*(1-D31),""))</f>
        <v/>
      </c>
      <c r="F31" s="53">
        <f>IF(OR(A31="",B31=""),"",IFERROR(SUMIFS(Planung!$L$5:$L$104,Planung!$B$5:$B$104,A31,Planung!$K$5:$K$104,B31),0))</f>
        <v/>
      </c>
      <c r="G31" s="53">
        <f>IF(OR(E31="",F31=""),"",IFERROR(E31-F31,""))</f>
        <v/>
      </c>
      <c r="H31" s="44">
        <f>IF(OR(E31="",E31=0,F31=""),"",IFERROR(F31/E31,""))</f>
        <v/>
      </c>
      <c r="I31" s="25">
        <f>IF(OR(A31="",B31="",H31=""),"",IFERROR(IF(H31&gt;1,"Überlastet",IF(H31&gt;=Zusammenfassung!$B$5,"Beobachten","Im Rahmen")),"Prüfen"))</f>
        <v/>
      </c>
    </row>
    <row r="32">
      <c r="A32" s="47" t="n"/>
      <c r="B32" s="27" t="n"/>
      <c r="C32" s="51" t="n"/>
      <c r="D32" s="52" t="n"/>
      <c r="E32" s="54">
        <f>IF(OR(C32="",D32=""),"",IFERROR(C32*(1-D32),""))</f>
        <v/>
      </c>
      <c r="F32" s="54">
        <f>IF(OR(A32="",B32=""),"",IFERROR(SUMIFS(Planung!$L$5:$L$104,Planung!$B$5:$B$104,A32,Planung!$K$5:$K$104,B32),0))</f>
        <v/>
      </c>
      <c r="G32" s="54">
        <f>IF(OR(E32="",F32=""),"",IFERROR(E32-F32,""))</f>
        <v/>
      </c>
      <c r="H32" s="46">
        <f>IF(OR(E32="",E32=0,F32=""),"",IFERROR(F32/E32,""))</f>
        <v/>
      </c>
      <c r="I32" s="26">
        <f>IF(OR(A32="",B32="",H32=""),"",IFERROR(IF(H32&gt;1,"Überlastet",IF(H32&gt;=Zusammenfassung!$B$5,"Beobachten","Im Rahmen")),"Prüfen"))</f>
        <v/>
      </c>
    </row>
    <row r="33">
      <c r="A33" s="47" t="n"/>
      <c r="B33" s="27" t="n"/>
      <c r="C33" s="51" t="n"/>
      <c r="D33" s="52" t="n"/>
      <c r="E33" s="53">
        <f>IF(OR(C33="",D33=""),"",IFERROR(C33*(1-D33),""))</f>
        <v/>
      </c>
      <c r="F33" s="53">
        <f>IF(OR(A33="",B33=""),"",IFERROR(SUMIFS(Planung!$L$5:$L$104,Planung!$B$5:$B$104,A33,Planung!$K$5:$K$104,B33),0))</f>
        <v/>
      </c>
      <c r="G33" s="53">
        <f>IF(OR(E33="",F33=""),"",IFERROR(E33-F33,""))</f>
        <v/>
      </c>
      <c r="H33" s="44">
        <f>IF(OR(E33="",E33=0,F33=""),"",IFERROR(F33/E33,""))</f>
        <v/>
      </c>
      <c r="I33" s="25">
        <f>IF(OR(A33="",B33="",H33=""),"",IFERROR(IF(H33&gt;1,"Überlastet",IF(H33&gt;=Zusammenfassung!$B$5,"Beobachten","Im Rahmen")),"Prüfen"))</f>
        <v/>
      </c>
    </row>
    <row r="34">
      <c r="A34" s="47" t="n"/>
      <c r="B34" s="27" t="n"/>
      <c r="C34" s="51" t="n"/>
      <c r="D34" s="52" t="n"/>
      <c r="E34" s="54">
        <f>IF(OR(C34="",D34=""),"",IFERROR(C34*(1-D34),""))</f>
        <v/>
      </c>
      <c r="F34" s="54">
        <f>IF(OR(A34="",B34=""),"",IFERROR(SUMIFS(Planung!$L$5:$L$104,Planung!$B$5:$B$104,A34,Planung!$K$5:$K$104,B34),0))</f>
        <v/>
      </c>
      <c r="G34" s="54">
        <f>IF(OR(E34="",F34=""),"",IFERROR(E34-F34,""))</f>
        <v/>
      </c>
      <c r="H34" s="46">
        <f>IF(OR(E34="",E34=0,F34=""),"",IFERROR(F34/E34,""))</f>
        <v/>
      </c>
      <c r="I34" s="26">
        <f>IF(OR(A34="",B34="",H34=""),"",IFERROR(IF(H34&gt;1,"Überlastet",IF(H34&gt;=Zusammenfassung!$B$5,"Beobachten","Im Rahmen")),"Prüfen"))</f>
        <v/>
      </c>
    </row>
    <row r="35">
      <c r="A35" s="47" t="n"/>
      <c r="B35" s="27" t="n"/>
      <c r="C35" s="51" t="n"/>
      <c r="D35" s="52" t="n"/>
      <c r="E35" s="53">
        <f>IF(OR(C35="",D35=""),"",IFERROR(C35*(1-D35),""))</f>
        <v/>
      </c>
      <c r="F35" s="53">
        <f>IF(OR(A35="",B35=""),"",IFERROR(SUMIFS(Planung!$L$5:$L$104,Planung!$B$5:$B$104,A35,Planung!$K$5:$K$104,B35),0))</f>
        <v/>
      </c>
      <c r="G35" s="53">
        <f>IF(OR(E35="",F35=""),"",IFERROR(E35-F35,""))</f>
        <v/>
      </c>
      <c r="H35" s="44">
        <f>IF(OR(E35="",E35=0,F35=""),"",IFERROR(F35/E35,""))</f>
        <v/>
      </c>
      <c r="I35" s="25">
        <f>IF(OR(A35="",B35="",H35=""),"",IFERROR(IF(H35&gt;1,"Überlastet",IF(H35&gt;=Zusammenfassung!$B$5,"Beobachten","Im Rahmen")),"Prüfen"))</f>
        <v/>
      </c>
    </row>
    <row r="36">
      <c r="A36" s="47" t="n"/>
      <c r="B36" s="27" t="n"/>
      <c r="C36" s="51" t="n"/>
      <c r="D36" s="52" t="n"/>
      <c r="E36" s="54">
        <f>IF(OR(C36="",D36=""),"",IFERROR(C36*(1-D36),""))</f>
        <v/>
      </c>
      <c r="F36" s="54">
        <f>IF(OR(A36="",B36=""),"",IFERROR(SUMIFS(Planung!$L$5:$L$104,Planung!$B$5:$B$104,A36,Planung!$K$5:$K$104,B36),0))</f>
        <v/>
      </c>
      <c r="G36" s="54">
        <f>IF(OR(E36="",F36=""),"",IFERROR(E36-F36,""))</f>
        <v/>
      </c>
      <c r="H36" s="46">
        <f>IF(OR(E36="",E36=0,F36=""),"",IFERROR(F36/E36,""))</f>
        <v/>
      </c>
      <c r="I36" s="26">
        <f>IF(OR(A36="",B36="",H36=""),"",IFERROR(IF(H36&gt;1,"Überlastet",IF(H36&gt;=Zusammenfassung!$B$5,"Beobachten","Im Rahmen")),"Prüfen"))</f>
        <v/>
      </c>
    </row>
    <row r="37">
      <c r="A37" s="47" t="n"/>
      <c r="B37" s="27" t="n"/>
      <c r="C37" s="51" t="n"/>
      <c r="D37" s="52" t="n"/>
      <c r="E37" s="53">
        <f>IF(OR(C37="",D37=""),"",IFERROR(C37*(1-D37),""))</f>
        <v/>
      </c>
      <c r="F37" s="53">
        <f>IF(OR(A37="",B37=""),"",IFERROR(SUMIFS(Planung!$L$5:$L$104,Planung!$B$5:$B$104,A37,Planung!$K$5:$K$104,B37),0))</f>
        <v/>
      </c>
      <c r="G37" s="53">
        <f>IF(OR(E37="",F37=""),"",IFERROR(E37-F37,""))</f>
        <v/>
      </c>
      <c r="H37" s="44">
        <f>IF(OR(E37="",E37=0,F37=""),"",IFERROR(F37/E37,""))</f>
        <v/>
      </c>
      <c r="I37" s="25">
        <f>IF(OR(A37="",B37="",H37=""),"",IFERROR(IF(H37&gt;1,"Überlastet",IF(H37&gt;=Zusammenfassung!$B$5,"Beobachten","Im Rahmen")),"Prüfen"))</f>
        <v/>
      </c>
    </row>
    <row r="38">
      <c r="A38" s="47" t="n"/>
      <c r="B38" s="27" t="n"/>
      <c r="C38" s="51" t="n"/>
      <c r="D38" s="52" t="n"/>
      <c r="E38" s="54">
        <f>IF(OR(C38="",D38=""),"",IFERROR(C38*(1-D38),""))</f>
        <v/>
      </c>
      <c r="F38" s="54">
        <f>IF(OR(A38="",B38=""),"",IFERROR(SUMIFS(Planung!$L$5:$L$104,Planung!$B$5:$B$104,A38,Planung!$K$5:$K$104,B38),0))</f>
        <v/>
      </c>
      <c r="G38" s="54">
        <f>IF(OR(E38="",F38=""),"",IFERROR(E38-F38,""))</f>
        <v/>
      </c>
      <c r="H38" s="46">
        <f>IF(OR(E38="",E38=0,F38=""),"",IFERROR(F38/E38,""))</f>
        <v/>
      </c>
      <c r="I38" s="26">
        <f>IF(OR(A38="",B38="",H38=""),"",IFERROR(IF(H38&gt;1,"Überlastet",IF(H38&gt;=Zusammenfassung!$B$5,"Beobachten","Im Rahmen")),"Prüfen"))</f>
        <v/>
      </c>
    </row>
    <row r="39">
      <c r="A39" s="47" t="n"/>
      <c r="B39" s="27" t="n"/>
      <c r="C39" s="51" t="n"/>
      <c r="D39" s="52" t="n"/>
      <c r="E39" s="53">
        <f>IF(OR(C39="",D39=""),"",IFERROR(C39*(1-D39),""))</f>
        <v/>
      </c>
      <c r="F39" s="53">
        <f>IF(OR(A39="",B39=""),"",IFERROR(SUMIFS(Planung!$L$5:$L$104,Planung!$B$5:$B$104,A39,Planung!$K$5:$K$104,B39),0))</f>
        <v/>
      </c>
      <c r="G39" s="53">
        <f>IF(OR(E39="",F39=""),"",IFERROR(E39-F39,""))</f>
        <v/>
      </c>
      <c r="H39" s="44">
        <f>IF(OR(E39="",E39=0,F39=""),"",IFERROR(F39/E39,""))</f>
        <v/>
      </c>
      <c r="I39" s="25">
        <f>IF(OR(A39="",B39="",H39=""),"",IFERROR(IF(H39&gt;1,"Überlastet",IF(H39&gt;=Zusammenfassung!$B$5,"Beobachten","Im Rahmen")),"Prüfen"))</f>
        <v/>
      </c>
    </row>
    <row r="40">
      <c r="A40" s="47" t="n"/>
      <c r="B40" s="27" t="n"/>
      <c r="C40" s="51" t="n"/>
      <c r="D40" s="52" t="n"/>
      <c r="E40" s="54">
        <f>IF(OR(C40="",D40=""),"",IFERROR(C40*(1-D40),""))</f>
        <v/>
      </c>
      <c r="F40" s="54">
        <f>IF(OR(A40="",B40=""),"",IFERROR(SUMIFS(Planung!$L$5:$L$104,Planung!$B$5:$B$104,A40,Planung!$K$5:$K$104,B40),0))</f>
        <v/>
      </c>
      <c r="G40" s="54">
        <f>IF(OR(E40="",F40=""),"",IFERROR(E40-F40,""))</f>
        <v/>
      </c>
      <c r="H40" s="46">
        <f>IF(OR(E40="",E40=0,F40=""),"",IFERROR(F40/E40,""))</f>
        <v/>
      </c>
      <c r="I40" s="26">
        <f>IF(OR(A40="",B40="",H40=""),"",IFERROR(IF(H40&gt;1,"Überlastet",IF(H40&gt;=Zusammenfassung!$B$5,"Beobachten","Im Rahmen")),"Prüfen"))</f>
        <v/>
      </c>
    </row>
    <row r="41">
      <c r="A41" s="47" t="n"/>
      <c r="B41" s="27" t="n"/>
      <c r="C41" s="51" t="n"/>
      <c r="D41" s="52" t="n"/>
      <c r="E41" s="53">
        <f>IF(OR(C41="",D41=""),"",IFERROR(C41*(1-D41),""))</f>
        <v/>
      </c>
      <c r="F41" s="53">
        <f>IF(OR(A41="",B41=""),"",IFERROR(SUMIFS(Planung!$L$5:$L$104,Planung!$B$5:$B$104,A41,Planung!$K$5:$K$104,B41),0))</f>
        <v/>
      </c>
      <c r="G41" s="53">
        <f>IF(OR(E41="",F41=""),"",IFERROR(E41-F41,""))</f>
        <v/>
      </c>
      <c r="H41" s="44">
        <f>IF(OR(E41="",E41=0,F41=""),"",IFERROR(F41/E41,""))</f>
        <v/>
      </c>
      <c r="I41" s="25">
        <f>IF(OR(A41="",B41="",H41=""),"",IFERROR(IF(H41&gt;1,"Überlastet",IF(H41&gt;=Zusammenfassung!$B$5,"Beobachten","Im Rahmen")),"Prüfen"))</f>
        <v/>
      </c>
    </row>
    <row r="42">
      <c r="A42" s="47" t="n"/>
      <c r="B42" s="27" t="n"/>
      <c r="C42" s="51" t="n"/>
      <c r="D42" s="52" t="n"/>
      <c r="E42" s="54">
        <f>IF(OR(C42="",D42=""),"",IFERROR(C42*(1-D42),""))</f>
        <v/>
      </c>
      <c r="F42" s="54">
        <f>IF(OR(A42="",B42=""),"",IFERROR(SUMIFS(Planung!$L$5:$L$104,Planung!$B$5:$B$104,A42,Planung!$K$5:$K$104,B42),0))</f>
        <v/>
      </c>
      <c r="G42" s="54">
        <f>IF(OR(E42="",F42=""),"",IFERROR(E42-F42,""))</f>
        <v/>
      </c>
      <c r="H42" s="46">
        <f>IF(OR(E42="",E42=0,F42=""),"",IFERROR(F42/E42,""))</f>
        <v/>
      </c>
      <c r="I42" s="26">
        <f>IF(OR(A42="",B42="",H42=""),"",IFERROR(IF(H42&gt;1,"Überlastet",IF(H42&gt;=Zusammenfassung!$B$5,"Beobachten","Im Rahmen")),"Prüfen"))</f>
        <v/>
      </c>
    </row>
    <row r="43">
      <c r="A43" s="47" t="n"/>
      <c r="B43" s="27" t="n"/>
      <c r="C43" s="51" t="n"/>
      <c r="D43" s="52" t="n"/>
      <c r="E43" s="53">
        <f>IF(OR(C43="",D43=""),"",IFERROR(C43*(1-D43),""))</f>
        <v/>
      </c>
      <c r="F43" s="53">
        <f>IF(OR(A43="",B43=""),"",IFERROR(SUMIFS(Planung!$L$5:$L$104,Planung!$B$5:$B$104,A43,Planung!$K$5:$K$104,B43),0))</f>
        <v/>
      </c>
      <c r="G43" s="53">
        <f>IF(OR(E43="",F43=""),"",IFERROR(E43-F43,""))</f>
        <v/>
      </c>
      <c r="H43" s="44">
        <f>IF(OR(E43="",E43=0,F43=""),"",IFERROR(F43/E43,""))</f>
        <v/>
      </c>
      <c r="I43" s="25">
        <f>IF(OR(A43="",B43="",H43=""),"",IFERROR(IF(H43&gt;1,"Überlastet",IF(H43&gt;=Zusammenfassung!$B$5,"Beobachten","Im Rahmen")),"Prüfen"))</f>
        <v/>
      </c>
    </row>
    <row r="44">
      <c r="A44" s="47" t="n"/>
      <c r="B44" s="27" t="n"/>
      <c r="C44" s="51" t="n"/>
      <c r="D44" s="52" t="n"/>
      <c r="E44" s="54">
        <f>IF(OR(C44="",D44=""),"",IFERROR(C44*(1-D44),""))</f>
        <v/>
      </c>
      <c r="F44" s="54">
        <f>IF(OR(A44="",B44=""),"",IFERROR(SUMIFS(Planung!$L$5:$L$104,Planung!$B$5:$B$104,A44,Planung!$K$5:$K$104,B44),0))</f>
        <v/>
      </c>
      <c r="G44" s="54">
        <f>IF(OR(E44="",F44=""),"",IFERROR(E44-F44,""))</f>
        <v/>
      </c>
      <c r="H44" s="46">
        <f>IF(OR(E44="",E44=0,F44=""),"",IFERROR(F44/E44,""))</f>
        <v/>
      </c>
      <c r="I44" s="26">
        <f>IF(OR(A44="",B44="",H44=""),"",IFERROR(IF(H44&gt;1,"Überlastet",IF(H44&gt;=Zusammenfassung!$B$5,"Beobachten","Im Rahmen")),"Prüfen"))</f>
        <v/>
      </c>
    </row>
    <row r="45">
      <c r="A45" s="47" t="n"/>
      <c r="B45" s="27" t="n"/>
      <c r="C45" s="51" t="n"/>
      <c r="D45" s="52" t="n"/>
      <c r="E45" s="53">
        <f>IF(OR(C45="",D45=""),"",IFERROR(C45*(1-D45),""))</f>
        <v/>
      </c>
      <c r="F45" s="53">
        <f>IF(OR(A45="",B45=""),"",IFERROR(SUMIFS(Planung!$L$5:$L$104,Planung!$B$5:$B$104,A45,Planung!$K$5:$K$104,B45),0))</f>
        <v/>
      </c>
      <c r="G45" s="53">
        <f>IF(OR(E45="",F45=""),"",IFERROR(E45-F45,""))</f>
        <v/>
      </c>
      <c r="H45" s="44">
        <f>IF(OR(E45="",E45=0,F45=""),"",IFERROR(F45/E45,""))</f>
        <v/>
      </c>
      <c r="I45" s="25">
        <f>IF(OR(A45="",B45="",H45=""),"",IFERROR(IF(H45&gt;1,"Überlastet",IF(H45&gt;=Zusammenfassung!$B$5,"Beobachten","Im Rahmen")),"Prüfen"))</f>
        <v/>
      </c>
    </row>
    <row r="46">
      <c r="A46" s="47" t="n"/>
      <c r="B46" s="27" t="n"/>
      <c r="C46" s="51" t="n"/>
      <c r="D46" s="52" t="n"/>
      <c r="E46" s="54">
        <f>IF(OR(C46="",D46=""),"",IFERROR(C46*(1-D46),""))</f>
        <v/>
      </c>
      <c r="F46" s="54">
        <f>IF(OR(A46="",B46=""),"",IFERROR(SUMIFS(Planung!$L$5:$L$104,Planung!$B$5:$B$104,A46,Planung!$K$5:$K$104,B46),0))</f>
        <v/>
      </c>
      <c r="G46" s="54">
        <f>IF(OR(E46="",F46=""),"",IFERROR(E46-F46,""))</f>
        <v/>
      </c>
      <c r="H46" s="46">
        <f>IF(OR(E46="",E46=0,F46=""),"",IFERROR(F46/E46,""))</f>
        <v/>
      </c>
      <c r="I46" s="26">
        <f>IF(OR(A46="",B46="",H46=""),"",IFERROR(IF(H46&gt;1,"Überlastet",IF(H46&gt;=Zusammenfassung!$B$5,"Beobachten","Im Rahmen")),"Prüfen"))</f>
        <v/>
      </c>
    </row>
    <row r="47">
      <c r="A47" s="47" t="n"/>
      <c r="B47" s="27" t="n"/>
      <c r="C47" s="51" t="n"/>
      <c r="D47" s="52" t="n"/>
      <c r="E47" s="53">
        <f>IF(OR(C47="",D47=""),"",IFERROR(C47*(1-D47),""))</f>
        <v/>
      </c>
      <c r="F47" s="53">
        <f>IF(OR(A47="",B47=""),"",IFERROR(SUMIFS(Planung!$L$5:$L$104,Planung!$B$5:$B$104,A47,Planung!$K$5:$K$104,B47),0))</f>
        <v/>
      </c>
      <c r="G47" s="53">
        <f>IF(OR(E47="",F47=""),"",IFERROR(E47-F47,""))</f>
        <v/>
      </c>
      <c r="H47" s="44">
        <f>IF(OR(E47="",E47=0,F47=""),"",IFERROR(F47/E47,""))</f>
        <v/>
      </c>
      <c r="I47" s="25">
        <f>IF(OR(A47="",B47="",H47=""),"",IFERROR(IF(H47&gt;1,"Überlastet",IF(H47&gt;=Zusammenfassung!$B$5,"Beobachten","Im Rahmen")),"Prüfen"))</f>
        <v/>
      </c>
    </row>
    <row r="48">
      <c r="A48" s="47" t="n"/>
      <c r="B48" s="27" t="n"/>
      <c r="C48" s="51" t="n"/>
      <c r="D48" s="52" t="n"/>
      <c r="E48" s="54">
        <f>IF(OR(C48="",D48=""),"",IFERROR(C48*(1-D48),""))</f>
        <v/>
      </c>
      <c r="F48" s="54">
        <f>IF(OR(A48="",B48=""),"",IFERROR(SUMIFS(Planung!$L$5:$L$104,Planung!$B$5:$B$104,A48,Planung!$K$5:$K$104,B48),0))</f>
        <v/>
      </c>
      <c r="G48" s="54">
        <f>IF(OR(E48="",F48=""),"",IFERROR(E48-F48,""))</f>
        <v/>
      </c>
      <c r="H48" s="46">
        <f>IF(OR(E48="",E48=0,F48=""),"",IFERROR(F48/E48,""))</f>
        <v/>
      </c>
      <c r="I48" s="26">
        <f>IF(OR(A48="",B48="",H48=""),"",IFERROR(IF(H48&gt;1,"Überlastet",IF(H48&gt;=Zusammenfassung!$B$5,"Beobachten","Im Rahmen")),"Prüfen"))</f>
        <v/>
      </c>
    </row>
    <row r="49">
      <c r="A49" s="47" t="n"/>
      <c r="B49" s="27" t="n"/>
      <c r="C49" s="51" t="n"/>
      <c r="D49" s="52" t="n"/>
      <c r="E49" s="53">
        <f>IF(OR(C49="",D49=""),"",IFERROR(C49*(1-D49),""))</f>
        <v/>
      </c>
      <c r="F49" s="53">
        <f>IF(OR(A49="",B49=""),"",IFERROR(SUMIFS(Planung!$L$5:$L$104,Planung!$B$5:$B$104,A49,Planung!$K$5:$K$104,B49),0))</f>
        <v/>
      </c>
      <c r="G49" s="53">
        <f>IF(OR(E49="",F49=""),"",IFERROR(E49-F49,""))</f>
        <v/>
      </c>
      <c r="H49" s="44">
        <f>IF(OR(E49="",E49=0,F49=""),"",IFERROR(F49/E49,""))</f>
        <v/>
      </c>
      <c r="I49" s="25">
        <f>IF(OR(A49="",B49="",H49=""),"",IFERROR(IF(H49&gt;1,"Überlastet",IF(H49&gt;=Zusammenfassung!$B$5,"Beobachten","Im Rahmen")),"Prüfen"))</f>
        <v/>
      </c>
    </row>
    <row r="50">
      <c r="A50" s="47" t="n"/>
      <c r="B50" s="27" t="n"/>
      <c r="C50" s="51" t="n"/>
      <c r="D50" s="52" t="n"/>
      <c r="E50" s="54">
        <f>IF(OR(C50="",D50=""),"",IFERROR(C50*(1-D50),""))</f>
        <v/>
      </c>
      <c r="F50" s="54">
        <f>IF(OR(A50="",B50=""),"",IFERROR(SUMIFS(Planung!$L$5:$L$104,Planung!$B$5:$B$104,A50,Planung!$K$5:$K$104,B50),0))</f>
        <v/>
      </c>
      <c r="G50" s="54">
        <f>IF(OR(E50="",F50=""),"",IFERROR(E50-F50,""))</f>
        <v/>
      </c>
      <c r="H50" s="46">
        <f>IF(OR(E50="",E50=0,F50=""),"",IFERROR(F50/E50,""))</f>
        <v/>
      </c>
      <c r="I50" s="26">
        <f>IF(OR(A50="",B50="",H50=""),"",IFERROR(IF(H50&gt;1,"Überlastet",IF(H50&gt;=Zusammenfassung!$B$5,"Beobachten","Im Rahmen")),"Prüfen"))</f>
        <v/>
      </c>
    </row>
    <row r="51">
      <c r="A51" s="47" t="n"/>
      <c r="B51" s="27" t="n"/>
      <c r="C51" s="51" t="n"/>
      <c r="D51" s="52" t="n"/>
      <c r="E51" s="53">
        <f>IF(OR(C51="",D51=""),"",IFERROR(C51*(1-D51),""))</f>
        <v/>
      </c>
      <c r="F51" s="53">
        <f>IF(OR(A51="",B51=""),"",IFERROR(SUMIFS(Planung!$L$5:$L$104,Planung!$B$5:$B$104,A51,Planung!$K$5:$K$104,B51),0))</f>
        <v/>
      </c>
      <c r="G51" s="53">
        <f>IF(OR(E51="",F51=""),"",IFERROR(E51-F51,""))</f>
        <v/>
      </c>
      <c r="H51" s="44">
        <f>IF(OR(E51="",E51=0,F51=""),"",IFERROR(F51/E51,""))</f>
        <v/>
      </c>
      <c r="I51" s="25">
        <f>IF(OR(A51="",B51="",H51=""),"",IFERROR(IF(H51&gt;1,"Überlastet",IF(H51&gt;=Zusammenfassung!$B$5,"Beobachten","Im Rahmen")),"Prüfen"))</f>
        <v/>
      </c>
    </row>
    <row r="52">
      <c r="A52" s="47" t="n"/>
      <c r="B52" s="27" t="n"/>
      <c r="C52" s="51" t="n"/>
      <c r="D52" s="52" t="n"/>
      <c r="E52" s="54">
        <f>IF(OR(C52="",D52=""),"",IFERROR(C52*(1-D52),""))</f>
        <v/>
      </c>
      <c r="F52" s="54">
        <f>IF(OR(A52="",B52=""),"",IFERROR(SUMIFS(Planung!$L$5:$L$104,Planung!$B$5:$B$104,A52,Planung!$K$5:$K$104,B52),0))</f>
        <v/>
      </c>
      <c r="G52" s="54">
        <f>IF(OR(E52="",F52=""),"",IFERROR(E52-F52,""))</f>
        <v/>
      </c>
      <c r="H52" s="46">
        <f>IF(OR(E52="",E52=0,F52=""),"",IFERROR(F52/E52,""))</f>
        <v/>
      </c>
      <c r="I52" s="26">
        <f>IF(OR(A52="",B52="",H52=""),"",IFERROR(IF(H52&gt;1,"Überlastet",IF(H52&gt;=Zusammenfassung!$B$5,"Beobachten","Im Rahmen")),"Prüfen"))</f>
        <v/>
      </c>
    </row>
    <row r="53">
      <c r="A53" s="47" t="n"/>
      <c r="B53" s="27" t="n"/>
      <c r="C53" s="51" t="n"/>
      <c r="D53" s="52" t="n"/>
      <c r="E53" s="53">
        <f>IF(OR(C53="",D53=""),"",IFERROR(C53*(1-D53),""))</f>
        <v/>
      </c>
      <c r="F53" s="53">
        <f>IF(OR(A53="",B53=""),"",IFERROR(SUMIFS(Planung!$L$5:$L$104,Planung!$B$5:$B$104,A53,Planung!$K$5:$K$104,B53),0))</f>
        <v/>
      </c>
      <c r="G53" s="53">
        <f>IF(OR(E53="",F53=""),"",IFERROR(E53-F53,""))</f>
        <v/>
      </c>
      <c r="H53" s="44">
        <f>IF(OR(E53="",E53=0,F53=""),"",IFERROR(F53/E53,""))</f>
        <v/>
      </c>
      <c r="I53" s="25">
        <f>IF(OR(A53="",B53="",H53=""),"",IFERROR(IF(H53&gt;1,"Überlastet",IF(H53&gt;=Zusammenfassung!$B$5,"Beobachten","Im Rahmen")),"Prüfen"))</f>
        <v/>
      </c>
    </row>
    <row r="54">
      <c r="A54" s="47" t="n"/>
      <c r="B54" s="27" t="n"/>
      <c r="C54" s="51" t="n"/>
      <c r="D54" s="52" t="n"/>
      <c r="E54" s="54">
        <f>IF(OR(C54="",D54=""),"",IFERROR(C54*(1-D54),""))</f>
        <v/>
      </c>
      <c r="F54" s="54">
        <f>IF(OR(A54="",B54=""),"",IFERROR(SUMIFS(Planung!$L$5:$L$104,Planung!$B$5:$B$104,A54,Planung!$K$5:$K$104,B54),0))</f>
        <v/>
      </c>
      <c r="G54" s="54">
        <f>IF(OR(E54="",F54=""),"",IFERROR(E54-F54,""))</f>
        <v/>
      </c>
      <c r="H54" s="46">
        <f>IF(OR(E54="",E54=0,F54=""),"",IFERROR(F54/E54,""))</f>
        <v/>
      </c>
      <c r="I54" s="26">
        <f>IF(OR(A54="",B54="",H54=""),"",IFERROR(IF(H54&gt;1,"Überlastet",IF(H54&gt;=Zusammenfassung!$B$5,"Beobachten","Im Rahmen")),"Prüfen"))</f>
        <v/>
      </c>
    </row>
    <row r="55">
      <c r="A55" s="47" t="n"/>
      <c r="B55" s="27" t="n"/>
      <c r="C55" s="51" t="n"/>
      <c r="D55" s="52" t="n"/>
      <c r="E55" s="53">
        <f>IF(OR(C55="",D55=""),"",IFERROR(C55*(1-D55),""))</f>
        <v/>
      </c>
      <c r="F55" s="53">
        <f>IF(OR(A55="",B55=""),"",IFERROR(SUMIFS(Planung!$L$5:$L$104,Planung!$B$5:$B$104,A55,Planung!$K$5:$K$104,B55),0))</f>
        <v/>
      </c>
      <c r="G55" s="53">
        <f>IF(OR(E55="",F55=""),"",IFERROR(E55-F55,""))</f>
        <v/>
      </c>
      <c r="H55" s="44">
        <f>IF(OR(E55="",E55=0,F55=""),"",IFERROR(F55/E55,""))</f>
        <v/>
      </c>
      <c r="I55" s="25">
        <f>IF(OR(A55="",B55="",H55=""),"",IFERROR(IF(H55&gt;1,"Überlastet",IF(H55&gt;=Zusammenfassung!$B$5,"Beobachten","Im Rahmen")),"Prüfen"))</f>
        <v/>
      </c>
    </row>
    <row r="56">
      <c r="A56" s="47" t="n"/>
      <c r="B56" s="27" t="n"/>
      <c r="C56" s="51" t="n"/>
      <c r="D56" s="52" t="n"/>
      <c r="E56" s="54">
        <f>IF(OR(C56="",D56=""),"",IFERROR(C56*(1-D56),""))</f>
        <v/>
      </c>
      <c r="F56" s="54">
        <f>IF(OR(A56="",B56=""),"",IFERROR(SUMIFS(Planung!$L$5:$L$104,Planung!$B$5:$B$104,A56,Planung!$K$5:$K$104,B56),0))</f>
        <v/>
      </c>
      <c r="G56" s="54">
        <f>IF(OR(E56="",F56=""),"",IFERROR(E56-F56,""))</f>
        <v/>
      </c>
      <c r="H56" s="46">
        <f>IF(OR(E56="",E56=0,F56=""),"",IFERROR(F56/E56,""))</f>
        <v/>
      </c>
      <c r="I56" s="26">
        <f>IF(OR(A56="",B56="",H56=""),"",IFERROR(IF(H56&gt;1,"Überlastet",IF(H56&gt;=Zusammenfassung!$B$5,"Beobachten","Im Rahmen")),"Prüfen"))</f>
        <v/>
      </c>
    </row>
    <row r="57">
      <c r="A57" s="47" t="n"/>
      <c r="B57" s="27" t="n"/>
      <c r="C57" s="51" t="n"/>
      <c r="D57" s="52" t="n"/>
      <c r="E57" s="53">
        <f>IF(OR(C57="",D57=""),"",IFERROR(C57*(1-D57),""))</f>
        <v/>
      </c>
      <c r="F57" s="53">
        <f>IF(OR(A57="",B57=""),"",IFERROR(SUMIFS(Planung!$L$5:$L$104,Planung!$B$5:$B$104,A57,Planung!$K$5:$K$104,B57),0))</f>
        <v/>
      </c>
      <c r="G57" s="53">
        <f>IF(OR(E57="",F57=""),"",IFERROR(E57-F57,""))</f>
        <v/>
      </c>
      <c r="H57" s="44">
        <f>IF(OR(E57="",E57=0,F57=""),"",IFERROR(F57/E57,""))</f>
        <v/>
      </c>
      <c r="I57" s="25">
        <f>IF(OR(A57="",B57="",H57=""),"",IFERROR(IF(H57&gt;1,"Überlastet",IF(H57&gt;=Zusammenfassung!$B$5,"Beobachten","Im Rahmen")),"Prüfen"))</f>
        <v/>
      </c>
    </row>
    <row r="58">
      <c r="A58" s="47" t="n"/>
      <c r="B58" s="27" t="n"/>
      <c r="C58" s="51" t="n"/>
      <c r="D58" s="52" t="n"/>
      <c r="E58" s="54">
        <f>IF(OR(C58="",D58=""),"",IFERROR(C58*(1-D58),""))</f>
        <v/>
      </c>
      <c r="F58" s="54">
        <f>IF(OR(A58="",B58=""),"",IFERROR(SUMIFS(Planung!$L$5:$L$104,Planung!$B$5:$B$104,A58,Planung!$K$5:$K$104,B58),0))</f>
        <v/>
      </c>
      <c r="G58" s="54">
        <f>IF(OR(E58="",F58=""),"",IFERROR(E58-F58,""))</f>
        <v/>
      </c>
      <c r="H58" s="46">
        <f>IF(OR(E58="",E58=0,F58=""),"",IFERROR(F58/E58,""))</f>
        <v/>
      </c>
      <c r="I58" s="26">
        <f>IF(OR(A58="",B58="",H58=""),"",IFERROR(IF(H58&gt;1,"Überlastet",IF(H58&gt;=Zusammenfassung!$B$5,"Beobachten","Im Rahmen")),"Prüfen"))</f>
        <v/>
      </c>
    </row>
    <row r="59">
      <c r="A59" s="47" t="n"/>
      <c r="B59" s="27" t="n"/>
      <c r="C59" s="51" t="n"/>
      <c r="D59" s="52" t="n"/>
      <c r="E59" s="53">
        <f>IF(OR(C59="",D59=""),"",IFERROR(C59*(1-D59),""))</f>
        <v/>
      </c>
      <c r="F59" s="53">
        <f>IF(OR(A59="",B59=""),"",IFERROR(SUMIFS(Planung!$L$5:$L$104,Planung!$B$5:$B$104,A59,Planung!$K$5:$K$104,B59),0))</f>
        <v/>
      </c>
      <c r="G59" s="53">
        <f>IF(OR(E59="",F59=""),"",IFERROR(E59-F59,""))</f>
        <v/>
      </c>
      <c r="H59" s="44">
        <f>IF(OR(E59="",E59=0,F59=""),"",IFERROR(F59/E59,""))</f>
        <v/>
      </c>
      <c r="I59" s="25">
        <f>IF(OR(A59="",B59="",H59=""),"",IFERROR(IF(H59&gt;1,"Überlastet",IF(H59&gt;=Zusammenfassung!$B$5,"Beobachten","Im Rahmen")),"Prüfen"))</f>
        <v/>
      </c>
    </row>
    <row r="60">
      <c r="A60" s="47" t="n"/>
      <c r="B60" s="27" t="n"/>
      <c r="C60" s="51" t="n"/>
      <c r="D60" s="52" t="n"/>
      <c r="E60" s="54">
        <f>IF(OR(C60="",D60=""),"",IFERROR(C60*(1-D60),""))</f>
        <v/>
      </c>
      <c r="F60" s="54">
        <f>IF(OR(A60="",B60=""),"",IFERROR(SUMIFS(Planung!$L$5:$L$104,Planung!$B$5:$B$104,A60,Planung!$K$5:$K$104,B60),0))</f>
        <v/>
      </c>
      <c r="G60" s="54">
        <f>IF(OR(E60="",F60=""),"",IFERROR(E60-F60,""))</f>
        <v/>
      </c>
      <c r="H60" s="46">
        <f>IF(OR(E60="",E60=0,F60=""),"",IFERROR(F60/E60,""))</f>
        <v/>
      </c>
      <c r="I60" s="26">
        <f>IF(OR(A60="",B60="",H60=""),"",IFERROR(IF(H60&gt;1,"Überlastet",IF(H60&gt;=Zusammenfassung!$B$5,"Beobachten","Im Rahmen")),"Prüfen"))</f>
        <v/>
      </c>
    </row>
    <row r="61">
      <c r="A61" s="47" t="n"/>
      <c r="B61" s="27" t="n"/>
      <c r="C61" s="51" t="n"/>
      <c r="D61" s="52" t="n"/>
      <c r="E61" s="53">
        <f>IF(OR(C61="",D61=""),"",IFERROR(C61*(1-D61),""))</f>
        <v/>
      </c>
      <c r="F61" s="53">
        <f>IF(OR(A61="",B61=""),"",IFERROR(SUMIFS(Planung!$L$5:$L$104,Planung!$B$5:$B$104,A61,Planung!$K$5:$K$104,B61),0))</f>
        <v/>
      </c>
      <c r="G61" s="53">
        <f>IF(OR(E61="",F61=""),"",IFERROR(E61-F61,""))</f>
        <v/>
      </c>
      <c r="H61" s="44">
        <f>IF(OR(E61="",E61=0,F61=""),"",IFERROR(F61/E61,""))</f>
        <v/>
      </c>
      <c r="I61" s="25">
        <f>IF(OR(A61="",B61="",H61=""),"",IFERROR(IF(H61&gt;1,"Überlastet",IF(H61&gt;=Zusammenfassung!$B$5,"Beobachten","Im Rahmen")),"Prüfen"))</f>
        <v/>
      </c>
    </row>
    <row r="62">
      <c r="A62" s="47" t="n"/>
      <c r="B62" s="27" t="n"/>
      <c r="C62" s="51" t="n"/>
      <c r="D62" s="52" t="n"/>
      <c r="E62" s="54">
        <f>IF(OR(C62="",D62=""),"",IFERROR(C62*(1-D62),""))</f>
        <v/>
      </c>
      <c r="F62" s="54">
        <f>IF(OR(A62="",B62=""),"",IFERROR(SUMIFS(Planung!$L$5:$L$104,Planung!$B$5:$B$104,A62,Planung!$K$5:$K$104,B62),0))</f>
        <v/>
      </c>
      <c r="G62" s="54">
        <f>IF(OR(E62="",F62=""),"",IFERROR(E62-F62,""))</f>
        <v/>
      </c>
      <c r="H62" s="46">
        <f>IF(OR(E62="",E62=0,F62=""),"",IFERROR(F62/E62,""))</f>
        <v/>
      </c>
      <c r="I62" s="26">
        <f>IF(OR(A62="",B62="",H62=""),"",IFERROR(IF(H62&gt;1,"Überlastet",IF(H62&gt;=Zusammenfassung!$B$5,"Beobachten","Im Rahmen")),"Prüfen"))</f>
        <v/>
      </c>
    </row>
    <row r="63">
      <c r="A63" s="47" t="n"/>
      <c r="B63" s="27" t="n"/>
      <c r="C63" s="51" t="n"/>
      <c r="D63" s="52" t="n"/>
      <c r="E63" s="53">
        <f>IF(OR(C63="",D63=""),"",IFERROR(C63*(1-D63),""))</f>
        <v/>
      </c>
      <c r="F63" s="53">
        <f>IF(OR(A63="",B63=""),"",IFERROR(SUMIFS(Planung!$L$5:$L$104,Planung!$B$5:$B$104,A63,Planung!$K$5:$K$104,B63),0))</f>
        <v/>
      </c>
      <c r="G63" s="53">
        <f>IF(OR(E63="",F63=""),"",IFERROR(E63-F63,""))</f>
        <v/>
      </c>
      <c r="H63" s="44">
        <f>IF(OR(E63="",E63=0,F63=""),"",IFERROR(F63/E63,""))</f>
        <v/>
      </c>
      <c r="I63" s="25">
        <f>IF(OR(A63="",B63="",H63=""),"",IFERROR(IF(H63&gt;1,"Überlastet",IF(H63&gt;=Zusammenfassung!$B$5,"Beobachten","Im Rahmen")),"Prüfen"))</f>
        <v/>
      </c>
    </row>
    <row r="64">
      <c r="A64" s="47" t="n"/>
      <c r="B64" s="27" t="n"/>
      <c r="C64" s="51" t="n"/>
      <c r="D64" s="52" t="n"/>
      <c r="E64" s="54">
        <f>IF(OR(C64="",D64=""),"",IFERROR(C64*(1-D64),""))</f>
        <v/>
      </c>
      <c r="F64" s="54">
        <f>IF(OR(A64="",B64=""),"",IFERROR(SUMIFS(Planung!$L$5:$L$104,Planung!$B$5:$B$104,A64,Planung!$K$5:$K$104,B64),0))</f>
        <v/>
      </c>
      <c r="G64" s="54">
        <f>IF(OR(E64="",F64=""),"",IFERROR(E64-F64,""))</f>
        <v/>
      </c>
      <c r="H64" s="46">
        <f>IF(OR(E64="",E64=0,F64=""),"",IFERROR(F64/E64,""))</f>
        <v/>
      </c>
      <c r="I64" s="26">
        <f>IF(OR(A64="",B64="",H64=""),"",IFERROR(IF(H64&gt;1,"Überlastet",IF(H64&gt;=Zusammenfassung!$B$5,"Beobachten","Im Rahmen")),"Prüfen"))</f>
        <v/>
      </c>
    </row>
    <row r="65">
      <c r="A65" s="47" t="n"/>
      <c r="B65" s="27" t="n"/>
      <c r="C65" s="51" t="n"/>
      <c r="D65" s="52" t="n"/>
      <c r="E65" s="53">
        <f>IF(OR(C65="",D65=""),"",IFERROR(C65*(1-D65),""))</f>
        <v/>
      </c>
      <c r="F65" s="53">
        <f>IF(OR(A65="",B65=""),"",IFERROR(SUMIFS(Planung!$L$5:$L$104,Planung!$B$5:$B$104,A65,Planung!$K$5:$K$104,B65),0))</f>
        <v/>
      </c>
      <c r="G65" s="53">
        <f>IF(OR(E65="",F65=""),"",IFERROR(E65-F65,""))</f>
        <v/>
      </c>
      <c r="H65" s="44">
        <f>IF(OR(E65="",E65=0,F65=""),"",IFERROR(F65/E65,""))</f>
        <v/>
      </c>
      <c r="I65" s="25">
        <f>IF(OR(A65="",B65="",H65=""),"",IFERROR(IF(H65&gt;1,"Überlastet",IF(H65&gt;=Zusammenfassung!$B$5,"Beobachten","Im Rahmen")),"Prüfen"))</f>
        <v/>
      </c>
    </row>
    <row r="66">
      <c r="A66" s="47" t="n"/>
      <c r="B66" s="27" t="n"/>
      <c r="C66" s="51" t="n"/>
      <c r="D66" s="52" t="n"/>
      <c r="E66" s="54">
        <f>IF(OR(C66="",D66=""),"",IFERROR(C66*(1-D66),""))</f>
        <v/>
      </c>
      <c r="F66" s="54">
        <f>IF(OR(A66="",B66=""),"",IFERROR(SUMIFS(Planung!$L$5:$L$104,Planung!$B$5:$B$104,A66,Planung!$K$5:$K$104,B66),0))</f>
        <v/>
      </c>
      <c r="G66" s="54">
        <f>IF(OR(E66="",F66=""),"",IFERROR(E66-F66,""))</f>
        <v/>
      </c>
      <c r="H66" s="46">
        <f>IF(OR(E66="",E66=0,F66=""),"",IFERROR(F66/E66,""))</f>
        <v/>
      </c>
      <c r="I66" s="26">
        <f>IF(OR(A66="",B66="",H66=""),"",IFERROR(IF(H66&gt;1,"Überlastet",IF(H66&gt;=Zusammenfassung!$B$5,"Beobachten","Im Rahmen")),"Prüfen"))</f>
        <v/>
      </c>
    </row>
    <row r="67">
      <c r="A67" s="47" t="n"/>
      <c r="B67" s="27" t="n"/>
      <c r="C67" s="51" t="n"/>
      <c r="D67" s="52" t="n"/>
      <c r="E67" s="53">
        <f>IF(OR(C67="",D67=""),"",IFERROR(C67*(1-D67),""))</f>
        <v/>
      </c>
      <c r="F67" s="53">
        <f>IF(OR(A67="",B67=""),"",IFERROR(SUMIFS(Planung!$L$5:$L$104,Planung!$B$5:$B$104,A67,Planung!$K$5:$K$104,B67),0))</f>
        <v/>
      </c>
      <c r="G67" s="53">
        <f>IF(OR(E67="",F67=""),"",IFERROR(E67-F67,""))</f>
        <v/>
      </c>
      <c r="H67" s="44">
        <f>IF(OR(E67="",E67=0,F67=""),"",IFERROR(F67/E67,""))</f>
        <v/>
      </c>
      <c r="I67" s="25">
        <f>IF(OR(A67="",B67="",H67=""),"",IFERROR(IF(H67&gt;1,"Überlastet",IF(H67&gt;=Zusammenfassung!$B$5,"Beobachten","Im Rahmen")),"Prüfen"))</f>
        <v/>
      </c>
    </row>
    <row r="68">
      <c r="A68" s="47" t="n"/>
      <c r="B68" s="27" t="n"/>
      <c r="C68" s="51" t="n"/>
      <c r="D68" s="52" t="n"/>
      <c r="E68" s="54">
        <f>IF(OR(C68="",D68=""),"",IFERROR(C68*(1-D68),""))</f>
        <v/>
      </c>
      <c r="F68" s="54">
        <f>IF(OR(A68="",B68=""),"",IFERROR(SUMIFS(Planung!$L$5:$L$104,Planung!$B$5:$B$104,A68,Planung!$K$5:$K$104,B68),0))</f>
        <v/>
      </c>
      <c r="G68" s="54">
        <f>IF(OR(E68="",F68=""),"",IFERROR(E68-F68,""))</f>
        <v/>
      </c>
      <c r="H68" s="46">
        <f>IF(OR(E68="",E68=0,F68=""),"",IFERROR(F68/E68,""))</f>
        <v/>
      </c>
      <c r="I68" s="26">
        <f>IF(OR(A68="",B68="",H68=""),"",IFERROR(IF(H68&gt;1,"Überlastet",IF(H68&gt;=Zusammenfassung!$B$5,"Beobachten","Im Rahmen")),"Prüfen"))</f>
        <v/>
      </c>
    </row>
    <row r="69">
      <c r="A69" s="47" t="n"/>
      <c r="B69" s="27" t="n"/>
      <c r="C69" s="51" t="n"/>
      <c r="D69" s="52" t="n"/>
      <c r="E69" s="53">
        <f>IF(OR(C69="",D69=""),"",IFERROR(C69*(1-D69),""))</f>
        <v/>
      </c>
      <c r="F69" s="53">
        <f>IF(OR(A69="",B69=""),"",IFERROR(SUMIFS(Planung!$L$5:$L$104,Planung!$B$5:$B$104,A69,Planung!$K$5:$K$104,B69),0))</f>
        <v/>
      </c>
      <c r="G69" s="53">
        <f>IF(OR(E69="",F69=""),"",IFERROR(E69-F69,""))</f>
        <v/>
      </c>
      <c r="H69" s="44">
        <f>IF(OR(E69="",E69=0,F69=""),"",IFERROR(F69/E69,""))</f>
        <v/>
      </c>
      <c r="I69" s="25">
        <f>IF(OR(A69="",B69="",H69=""),"",IFERROR(IF(H69&gt;1,"Überlastet",IF(H69&gt;=Zusammenfassung!$B$5,"Beobachten","Im Rahmen")),"Prüfen"))</f>
        <v/>
      </c>
    </row>
    <row r="70">
      <c r="A70" s="47" t="n"/>
      <c r="B70" s="27" t="n"/>
      <c r="C70" s="51" t="n"/>
      <c r="D70" s="52" t="n"/>
      <c r="E70" s="54">
        <f>IF(OR(C70="",D70=""),"",IFERROR(C70*(1-D70),""))</f>
        <v/>
      </c>
      <c r="F70" s="54">
        <f>IF(OR(A70="",B70=""),"",IFERROR(SUMIFS(Planung!$L$5:$L$104,Planung!$B$5:$B$104,A70,Planung!$K$5:$K$104,B70),0))</f>
        <v/>
      </c>
      <c r="G70" s="54">
        <f>IF(OR(E70="",F70=""),"",IFERROR(E70-F70,""))</f>
        <v/>
      </c>
      <c r="H70" s="46">
        <f>IF(OR(E70="",E70=0,F70=""),"",IFERROR(F70/E70,""))</f>
        <v/>
      </c>
      <c r="I70" s="26">
        <f>IF(OR(A70="",B70="",H70=""),"",IFERROR(IF(H70&gt;1,"Überlastet",IF(H70&gt;=Zusammenfassung!$B$5,"Beobachten","Im Rahmen")),"Prüfen"))</f>
        <v/>
      </c>
    </row>
    <row r="71">
      <c r="A71" s="47" t="n"/>
      <c r="B71" s="27" t="n"/>
      <c r="C71" s="51" t="n"/>
      <c r="D71" s="52" t="n"/>
      <c r="E71" s="53">
        <f>IF(OR(C71="",D71=""),"",IFERROR(C71*(1-D71),""))</f>
        <v/>
      </c>
      <c r="F71" s="53">
        <f>IF(OR(A71="",B71=""),"",IFERROR(SUMIFS(Planung!$L$5:$L$104,Planung!$B$5:$B$104,A71,Planung!$K$5:$K$104,B71),0))</f>
        <v/>
      </c>
      <c r="G71" s="53">
        <f>IF(OR(E71="",F71=""),"",IFERROR(E71-F71,""))</f>
        <v/>
      </c>
      <c r="H71" s="44">
        <f>IF(OR(E71="",E71=0,F71=""),"",IFERROR(F71/E71,""))</f>
        <v/>
      </c>
      <c r="I71" s="25">
        <f>IF(OR(A71="",B71="",H71=""),"",IFERROR(IF(H71&gt;1,"Überlastet",IF(H71&gt;=Zusammenfassung!$B$5,"Beobachten","Im Rahmen")),"Prüfen"))</f>
        <v/>
      </c>
    </row>
    <row r="72">
      <c r="A72" s="47" t="n"/>
      <c r="B72" s="27" t="n"/>
      <c r="C72" s="51" t="n"/>
      <c r="D72" s="52" t="n"/>
      <c r="E72" s="54">
        <f>IF(OR(C72="",D72=""),"",IFERROR(C72*(1-D72),""))</f>
        <v/>
      </c>
      <c r="F72" s="54">
        <f>IF(OR(A72="",B72=""),"",IFERROR(SUMIFS(Planung!$L$5:$L$104,Planung!$B$5:$B$104,A72,Planung!$K$5:$K$104,B72),0))</f>
        <v/>
      </c>
      <c r="G72" s="54">
        <f>IF(OR(E72="",F72=""),"",IFERROR(E72-F72,""))</f>
        <v/>
      </c>
      <c r="H72" s="46">
        <f>IF(OR(E72="",E72=0,F72=""),"",IFERROR(F72/E72,""))</f>
        <v/>
      </c>
      <c r="I72" s="26">
        <f>IF(OR(A72="",B72="",H72=""),"",IFERROR(IF(H72&gt;1,"Überlastet",IF(H72&gt;=Zusammenfassung!$B$5,"Beobachten","Im Rahmen")),"Prüfen"))</f>
        <v/>
      </c>
    </row>
    <row r="73">
      <c r="A73" s="47" t="n"/>
      <c r="B73" s="27" t="n"/>
      <c r="C73" s="51" t="n"/>
      <c r="D73" s="52" t="n"/>
      <c r="E73" s="53">
        <f>IF(OR(C73="",D73=""),"",IFERROR(C73*(1-D73),""))</f>
        <v/>
      </c>
      <c r="F73" s="53">
        <f>IF(OR(A73="",B73=""),"",IFERROR(SUMIFS(Planung!$L$5:$L$104,Planung!$B$5:$B$104,A73,Planung!$K$5:$K$104,B73),0))</f>
        <v/>
      </c>
      <c r="G73" s="53">
        <f>IF(OR(E73="",F73=""),"",IFERROR(E73-F73,""))</f>
        <v/>
      </c>
      <c r="H73" s="44">
        <f>IF(OR(E73="",E73=0,F73=""),"",IFERROR(F73/E73,""))</f>
        <v/>
      </c>
      <c r="I73" s="25">
        <f>IF(OR(A73="",B73="",H73=""),"",IFERROR(IF(H73&gt;1,"Überlastet",IF(H73&gt;=Zusammenfassung!$B$5,"Beobachten","Im Rahmen")),"Prüfen"))</f>
        <v/>
      </c>
    </row>
    <row r="74">
      <c r="A74" s="47" t="n"/>
      <c r="B74" s="27" t="n"/>
      <c r="C74" s="51" t="n"/>
      <c r="D74" s="52" t="n"/>
      <c r="E74" s="54">
        <f>IF(OR(C74="",D74=""),"",IFERROR(C74*(1-D74),""))</f>
        <v/>
      </c>
      <c r="F74" s="54">
        <f>IF(OR(A74="",B74=""),"",IFERROR(SUMIFS(Planung!$L$5:$L$104,Planung!$B$5:$B$104,A74,Planung!$K$5:$K$104,B74),0))</f>
        <v/>
      </c>
      <c r="G74" s="54">
        <f>IF(OR(E74="",F74=""),"",IFERROR(E74-F74,""))</f>
        <v/>
      </c>
      <c r="H74" s="46">
        <f>IF(OR(E74="",E74=0,F74=""),"",IFERROR(F74/E74,""))</f>
        <v/>
      </c>
      <c r="I74" s="26">
        <f>IF(OR(A74="",B74="",H74=""),"",IFERROR(IF(H74&gt;1,"Überlastet",IF(H74&gt;=Zusammenfassung!$B$5,"Beobachten","Im Rahmen")),"Prüfen"))</f>
        <v/>
      </c>
    </row>
    <row r="75">
      <c r="A75" s="47" t="n"/>
      <c r="B75" s="27" t="n"/>
      <c r="C75" s="51" t="n"/>
      <c r="D75" s="52" t="n"/>
      <c r="E75" s="53">
        <f>IF(OR(C75="",D75=""),"",IFERROR(C75*(1-D75),""))</f>
        <v/>
      </c>
      <c r="F75" s="53">
        <f>IF(OR(A75="",B75=""),"",IFERROR(SUMIFS(Planung!$L$5:$L$104,Planung!$B$5:$B$104,A75,Planung!$K$5:$K$104,B75),0))</f>
        <v/>
      </c>
      <c r="G75" s="53">
        <f>IF(OR(E75="",F75=""),"",IFERROR(E75-F75,""))</f>
        <v/>
      </c>
      <c r="H75" s="44">
        <f>IF(OR(E75="",E75=0,F75=""),"",IFERROR(F75/E75,""))</f>
        <v/>
      </c>
      <c r="I75" s="25">
        <f>IF(OR(A75="",B75="",H75=""),"",IFERROR(IF(H75&gt;1,"Überlastet",IF(H75&gt;=Zusammenfassung!$B$5,"Beobachten","Im Rahmen")),"Prüfen"))</f>
        <v/>
      </c>
    </row>
    <row r="76">
      <c r="A76" s="47" t="n"/>
      <c r="B76" s="27" t="n"/>
      <c r="C76" s="51" t="n"/>
      <c r="D76" s="52" t="n"/>
      <c r="E76" s="54">
        <f>IF(OR(C76="",D76=""),"",IFERROR(C76*(1-D76),""))</f>
        <v/>
      </c>
      <c r="F76" s="54">
        <f>IF(OR(A76="",B76=""),"",IFERROR(SUMIFS(Planung!$L$5:$L$104,Planung!$B$5:$B$104,A76,Planung!$K$5:$K$104,B76),0))</f>
        <v/>
      </c>
      <c r="G76" s="54">
        <f>IF(OR(E76="",F76=""),"",IFERROR(E76-F76,""))</f>
        <v/>
      </c>
      <c r="H76" s="46">
        <f>IF(OR(E76="",E76=0,F76=""),"",IFERROR(F76/E76,""))</f>
        <v/>
      </c>
      <c r="I76" s="26">
        <f>IF(OR(A76="",B76="",H76=""),"",IFERROR(IF(H76&gt;1,"Überlastet",IF(H76&gt;=Zusammenfassung!$B$5,"Beobachten","Im Rahmen")),"Prüfen"))</f>
        <v/>
      </c>
    </row>
    <row r="77">
      <c r="A77" s="47" t="n"/>
      <c r="B77" s="27" t="n"/>
      <c r="C77" s="51" t="n"/>
      <c r="D77" s="52" t="n"/>
      <c r="E77" s="53">
        <f>IF(OR(C77="",D77=""),"",IFERROR(C77*(1-D77),""))</f>
        <v/>
      </c>
      <c r="F77" s="53">
        <f>IF(OR(A77="",B77=""),"",IFERROR(SUMIFS(Planung!$L$5:$L$104,Planung!$B$5:$B$104,A77,Planung!$K$5:$K$104,B77),0))</f>
        <v/>
      </c>
      <c r="G77" s="53">
        <f>IF(OR(E77="",F77=""),"",IFERROR(E77-F77,""))</f>
        <v/>
      </c>
      <c r="H77" s="44">
        <f>IF(OR(E77="",E77=0,F77=""),"",IFERROR(F77/E77,""))</f>
        <v/>
      </c>
      <c r="I77" s="25">
        <f>IF(OR(A77="",B77="",H77=""),"",IFERROR(IF(H77&gt;1,"Überlastet",IF(H77&gt;=Zusammenfassung!$B$5,"Beobachten","Im Rahmen")),"Prüfen"))</f>
        <v/>
      </c>
    </row>
    <row r="78">
      <c r="A78" s="47" t="n"/>
      <c r="B78" s="27" t="n"/>
      <c r="C78" s="51" t="n"/>
      <c r="D78" s="52" t="n"/>
      <c r="E78" s="54">
        <f>IF(OR(C78="",D78=""),"",IFERROR(C78*(1-D78),""))</f>
        <v/>
      </c>
      <c r="F78" s="54">
        <f>IF(OR(A78="",B78=""),"",IFERROR(SUMIFS(Planung!$L$5:$L$104,Planung!$B$5:$B$104,A78,Planung!$K$5:$K$104,B78),0))</f>
        <v/>
      </c>
      <c r="G78" s="54">
        <f>IF(OR(E78="",F78=""),"",IFERROR(E78-F78,""))</f>
        <v/>
      </c>
      <c r="H78" s="46">
        <f>IF(OR(E78="",E78=0,F78=""),"",IFERROR(F78/E78,""))</f>
        <v/>
      </c>
      <c r="I78" s="26">
        <f>IF(OR(A78="",B78="",H78=""),"",IFERROR(IF(H78&gt;1,"Überlastet",IF(H78&gt;=Zusammenfassung!$B$5,"Beobachten","Im Rahmen")),"Prüfen"))</f>
        <v/>
      </c>
    </row>
    <row r="79">
      <c r="A79" s="47" t="n"/>
      <c r="B79" s="27" t="n"/>
      <c r="C79" s="51" t="n"/>
      <c r="D79" s="52" t="n"/>
      <c r="E79" s="53">
        <f>IF(OR(C79="",D79=""),"",IFERROR(C79*(1-D79),""))</f>
        <v/>
      </c>
      <c r="F79" s="53">
        <f>IF(OR(A79="",B79=""),"",IFERROR(SUMIFS(Planung!$L$5:$L$104,Planung!$B$5:$B$104,A79,Planung!$K$5:$K$104,B79),0))</f>
        <v/>
      </c>
      <c r="G79" s="53">
        <f>IF(OR(E79="",F79=""),"",IFERROR(E79-F79,""))</f>
        <v/>
      </c>
      <c r="H79" s="44">
        <f>IF(OR(E79="",E79=0,F79=""),"",IFERROR(F79/E79,""))</f>
        <v/>
      </c>
      <c r="I79" s="25">
        <f>IF(OR(A79="",B79="",H79=""),"",IFERROR(IF(H79&gt;1,"Überlastet",IF(H79&gt;=Zusammenfassung!$B$5,"Beobachten","Im Rahmen")),"Prüfen"))</f>
        <v/>
      </c>
    </row>
    <row r="80">
      <c r="A80" s="47" t="n"/>
      <c r="B80" s="27" t="n"/>
      <c r="C80" s="51" t="n"/>
      <c r="D80" s="52" t="n"/>
      <c r="E80" s="54">
        <f>IF(OR(C80="",D80=""),"",IFERROR(C80*(1-D80),""))</f>
        <v/>
      </c>
      <c r="F80" s="54">
        <f>IF(OR(A80="",B80=""),"",IFERROR(SUMIFS(Planung!$L$5:$L$104,Planung!$B$5:$B$104,A80,Planung!$K$5:$K$104,B80),0))</f>
        <v/>
      </c>
      <c r="G80" s="54">
        <f>IF(OR(E80="",F80=""),"",IFERROR(E80-F80,""))</f>
        <v/>
      </c>
      <c r="H80" s="46">
        <f>IF(OR(E80="",E80=0,F80=""),"",IFERROR(F80/E80,""))</f>
        <v/>
      </c>
      <c r="I80" s="26">
        <f>IF(OR(A80="",B80="",H80=""),"",IFERROR(IF(H80&gt;1,"Überlastet",IF(H80&gt;=Zusammenfassung!$B$5,"Beobachten","Im Rahmen")),"Prüfen"))</f>
        <v/>
      </c>
    </row>
    <row r="81">
      <c r="A81" s="47" t="n"/>
      <c r="B81" s="27" t="n"/>
      <c r="C81" s="51" t="n"/>
      <c r="D81" s="52" t="n"/>
      <c r="E81" s="53">
        <f>IF(OR(C81="",D81=""),"",IFERROR(C81*(1-D81),""))</f>
        <v/>
      </c>
      <c r="F81" s="53">
        <f>IF(OR(A81="",B81=""),"",IFERROR(SUMIFS(Planung!$L$5:$L$104,Planung!$B$5:$B$104,A81,Planung!$K$5:$K$104,B81),0))</f>
        <v/>
      </c>
      <c r="G81" s="53">
        <f>IF(OR(E81="",F81=""),"",IFERROR(E81-F81,""))</f>
        <v/>
      </c>
      <c r="H81" s="44">
        <f>IF(OR(E81="",E81=0,F81=""),"",IFERROR(F81/E81,""))</f>
        <v/>
      </c>
      <c r="I81" s="25">
        <f>IF(OR(A81="",B81="",H81=""),"",IFERROR(IF(H81&gt;1,"Überlastet",IF(H81&gt;=Zusammenfassung!$B$5,"Beobachten","Im Rahmen")),"Prüfen"))</f>
        <v/>
      </c>
    </row>
    <row r="82">
      <c r="A82" s="47" t="n"/>
      <c r="B82" s="27" t="n"/>
      <c r="C82" s="51" t="n"/>
      <c r="D82" s="52" t="n"/>
      <c r="E82" s="54">
        <f>IF(OR(C82="",D82=""),"",IFERROR(C82*(1-D82),""))</f>
        <v/>
      </c>
      <c r="F82" s="54">
        <f>IF(OR(A82="",B82=""),"",IFERROR(SUMIFS(Planung!$L$5:$L$104,Planung!$B$5:$B$104,A82,Planung!$K$5:$K$104,B82),0))</f>
        <v/>
      </c>
      <c r="G82" s="54">
        <f>IF(OR(E82="",F82=""),"",IFERROR(E82-F82,""))</f>
        <v/>
      </c>
      <c r="H82" s="46">
        <f>IF(OR(E82="",E82=0,F82=""),"",IFERROR(F82/E82,""))</f>
        <v/>
      </c>
      <c r="I82" s="26">
        <f>IF(OR(A82="",B82="",H82=""),"",IFERROR(IF(H82&gt;1,"Überlastet",IF(H82&gt;=Zusammenfassung!$B$5,"Beobachten","Im Rahmen")),"Prüfen"))</f>
        <v/>
      </c>
    </row>
    <row r="83">
      <c r="A83" s="47" t="n"/>
      <c r="B83" s="27" t="n"/>
      <c r="C83" s="51" t="n"/>
      <c r="D83" s="52" t="n"/>
      <c r="E83" s="53">
        <f>IF(OR(C83="",D83=""),"",IFERROR(C83*(1-D83),""))</f>
        <v/>
      </c>
      <c r="F83" s="53">
        <f>IF(OR(A83="",B83=""),"",IFERROR(SUMIFS(Planung!$L$5:$L$104,Planung!$B$5:$B$104,A83,Planung!$K$5:$K$104,B83),0))</f>
        <v/>
      </c>
      <c r="G83" s="53">
        <f>IF(OR(E83="",F83=""),"",IFERROR(E83-F83,""))</f>
        <v/>
      </c>
      <c r="H83" s="44">
        <f>IF(OR(E83="",E83=0,F83=""),"",IFERROR(F83/E83,""))</f>
        <v/>
      </c>
      <c r="I83" s="25">
        <f>IF(OR(A83="",B83="",H83=""),"",IFERROR(IF(H83&gt;1,"Überlastet",IF(H83&gt;=Zusammenfassung!$B$5,"Beobachten","Im Rahmen")),"Prüfen"))</f>
        <v/>
      </c>
    </row>
    <row r="84">
      <c r="A84" s="47" t="n"/>
      <c r="B84" s="27" t="n"/>
      <c r="C84" s="51" t="n"/>
      <c r="D84" s="52" t="n"/>
      <c r="E84" s="54">
        <f>IF(OR(C84="",D84=""),"",IFERROR(C84*(1-D84),""))</f>
        <v/>
      </c>
      <c r="F84" s="54">
        <f>IF(OR(A84="",B84=""),"",IFERROR(SUMIFS(Planung!$L$5:$L$104,Planung!$B$5:$B$104,A84,Planung!$K$5:$K$104,B84),0))</f>
        <v/>
      </c>
      <c r="G84" s="54">
        <f>IF(OR(E84="",F84=""),"",IFERROR(E84-F84,""))</f>
        <v/>
      </c>
      <c r="H84" s="46">
        <f>IF(OR(E84="",E84=0,F84=""),"",IFERROR(F84/E84,""))</f>
        <v/>
      </c>
      <c r="I84" s="26">
        <f>IF(OR(A84="",B84="",H84=""),"",IFERROR(IF(H84&gt;1,"Überlastet",IF(H84&gt;=Zusammenfassung!$B$5,"Beobachten","Im Rahmen")),"Prüfen"))</f>
        <v/>
      </c>
    </row>
    <row r="85">
      <c r="A85" s="47" t="n"/>
      <c r="B85" s="27" t="n"/>
      <c r="C85" s="51" t="n"/>
      <c r="D85" s="52" t="n"/>
      <c r="E85" s="53">
        <f>IF(OR(C85="",D85=""),"",IFERROR(C85*(1-D85),""))</f>
        <v/>
      </c>
      <c r="F85" s="53">
        <f>IF(OR(A85="",B85=""),"",IFERROR(SUMIFS(Planung!$L$5:$L$104,Planung!$B$5:$B$104,A85,Planung!$K$5:$K$104,B85),0))</f>
        <v/>
      </c>
      <c r="G85" s="53">
        <f>IF(OR(E85="",F85=""),"",IFERROR(E85-F85,""))</f>
        <v/>
      </c>
      <c r="H85" s="44">
        <f>IF(OR(E85="",E85=0,F85=""),"",IFERROR(F85/E85,""))</f>
        <v/>
      </c>
      <c r="I85" s="25">
        <f>IF(OR(A85="",B85="",H85=""),"",IFERROR(IF(H85&gt;1,"Überlastet",IF(H85&gt;=Zusammenfassung!$B$5,"Beobachten","Im Rahmen")),"Prüfen"))</f>
        <v/>
      </c>
    </row>
    <row r="86">
      <c r="A86" s="47" t="n"/>
      <c r="B86" s="27" t="n"/>
      <c r="C86" s="51" t="n"/>
      <c r="D86" s="52" t="n"/>
      <c r="E86" s="54">
        <f>IF(OR(C86="",D86=""),"",IFERROR(C86*(1-D86),""))</f>
        <v/>
      </c>
      <c r="F86" s="54">
        <f>IF(OR(A86="",B86=""),"",IFERROR(SUMIFS(Planung!$L$5:$L$104,Planung!$B$5:$B$104,A86,Planung!$K$5:$K$104,B86),0))</f>
        <v/>
      </c>
      <c r="G86" s="54">
        <f>IF(OR(E86="",F86=""),"",IFERROR(E86-F86,""))</f>
        <v/>
      </c>
      <c r="H86" s="46">
        <f>IF(OR(E86="",E86=0,F86=""),"",IFERROR(F86/E86,""))</f>
        <v/>
      </c>
      <c r="I86" s="26">
        <f>IF(OR(A86="",B86="",H86=""),"",IFERROR(IF(H86&gt;1,"Überlastet",IF(H86&gt;=Zusammenfassung!$B$5,"Beobachten","Im Rahmen")),"Prüfen"))</f>
        <v/>
      </c>
    </row>
    <row r="87">
      <c r="A87" s="47" t="n"/>
      <c r="B87" s="27" t="n"/>
      <c r="C87" s="51" t="n"/>
      <c r="D87" s="52" t="n"/>
      <c r="E87" s="53">
        <f>IF(OR(C87="",D87=""),"",IFERROR(C87*(1-D87),""))</f>
        <v/>
      </c>
      <c r="F87" s="53">
        <f>IF(OR(A87="",B87=""),"",IFERROR(SUMIFS(Planung!$L$5:$L$104,Planung!$B$5:$B$104,A87,Planung!$K$5:$K$104,B87),0))</f>
        <v/>
      </c>
      <c r="G87" s="53">
        <f>IF(OR(E87="",F87=""),"",IFERROR(E87-F87,""))</f>
        <v/>
      </c>
      <c r="H87" s="44">
        <f>IF(OR(E87="",E87=0,F87=""),"",IFERROR(F87/E87,""))</f>
        <v/>
      </c>
      <c r="I87" s="25">
        <f>IF(OR(A87="",B87="",H87=""),"",IFERROR(IF(H87&gt;1,"Überlastet",IF(H87&gt;=Zusammenfassung!$B$5,"Beobachten","Im Rahmen")),"Prüfen"))</f>
        <v/>
      </c>
    </row>
    <row r="88">
      <c r="A88" s="47" t="n"/>
      <c r="B88" s="27" t="n"/>
      <c r="C88" s="51" t="n"/>
      <c r="D88" s="52" t="n"/>
      <c r="E88" s="54">
        <f>IF(OR(C88="",D88=""),"",IFERROR(C88*(1-D88),""))</f>
        <v/>
      </c>
      <c r="F88" s="54">
        <f>IF(OR(A88="",B88=""),"",IFERROR(SUMIFS(Planung!$L$5:$L$104,Planung!$B$5:$B$104,A88,Planung!$K$5:$K$104,B88),0))</f>
        <v/>
      </c>
      <c r="G88" s="54">
        <f>IF(OR(E88="",F88=""),"",IFERROR(E88-F88,""))</f>
        <v/>
      </c>
      <c r="H88" s="46">
        <f>IF(OR(E88="",E88=0,F88=""),"",IFERROR(F88/E88,""))</f>
        <v/>
      </c>
      <c r="I88" s="26">
        <f>IF(OR(A88="",B88="",H88=""),"",IFERROR(IF(H88&gt;1,"Überlastet",IF(H88&gt;=Zusammenfassung!$B$5,"Beobachten","Im Rahmen")),"Prüfen"))</f>
        <v/>
      </c>
    </row>
    <row r="89">
      <c r="A89" s="47" t="n"/>
      <c r="B89" s="27" t="n"/>
      <c r="C89" s="51" t="n"/>
      <c r="D89" s="52" t="n"/>
      <c r="E89" s="53">
        <f>IF(OR(C89="",D89=""),"",IFERROR(C89*(1-D89),""))</f>
        <v/>
      </c>
      <c r="F89" s="53">
        <f>IF(OR(A89="",B89=""),"",IFERROR(SUMIFS(Planung!$L$5:$L$104,Planung!$B$5:$B$104,A89,Planung!$K$5:$K$104,B89),0))</f>
        <v/>
      </c>
      <c r="G89" s="53">
        <f>IF(OR(E89="",F89=""),"",IFERROR(E89-F89,""))</f>
        <v/>
      </c>
      <c r="H89" s="44">
        <f>IF(OR(E89="",E89=0,F89=""),"",IFERROR(F89/E89,""))</f>
        <v/>
      </c>
      <c r="I89" s="25">
        <f>IF(OR(A89="",B89="",H89=""),"",IFERROR(IF(H89&gt;1,"Überlastet",IF(H89&gt;=Zusammenfassung!$B$5,"Beobachten","Im Rahmen")),"Prüfen"))</f>
        <v/>
      </c>
    </row>
    <row r="90">
      <c r="A90" s="47" t="n"/>
      <c r="B90" s="27" t="n"/>
      <c r="C90" s="51" t="n"/>
      <c r="D90" s="52" t="n"/>
      <c r="E90" s="54">
        <f>IF(OR(C90="",D90=""),"",IFERROR(C90*(1-D90),""))</f>
        <v/>
      </c>
      <c r="F90" s="54">
        <f>IF(OR(A90="",B90=""),"",IFERROR(SUMIFS(Planung!$L$5:$L$104,Planung!$B$5:$B$104,A90,Planung!$K$5:$K$104,B90),0))</f>
        <v/>
      </c>
      <c r="G90" s="54">
        <f>IF(OR(E90="",F90=""),"",IFERROR(E90-F90,""))</f>
        <v/>
      </c>
      <c r="H90" s="46">
        <f>IF(OR(E90="",E90=0,F90=""),"",IFERROR(F90/E90,""))</f>
        <v/>
      </c>
      <c r="I90" s="26">
        <f>IF(OR(A90="",B90="",H90=""),"",IFERROR(IF(H90&gt;1,"Überlastet",IF(H90&gt;=Zusammenfassung!$B$5,"Beobachten","Im Rahmen")),"Prüfen"))</f>
        <v/>
      </c>
    </row>
    <row r="91">
      <c r="A91" s="47" t="n"/>
      <c r="B91" s="27" t="n"/>
      <c r="C91" s="51" t="n"/>
      <c r="D91" s="52" t="n"/>
      <c r="E91" s="53">
        <f>IF(OR(C91="",D91=""),"",IFERROR(C91*(1-D91),""))</f>
        <v/>
      </c>
      <c r="F91" s="53">
        <f>IF(OR(A91="",B91=""),"",IFERROR(SUMIFS(Planung!$L$5:$L$104,Planung!$B$5:$B$104,A91,Planung!$K$5:$K$104,B91),0))</f>
        <v/>
      </c>
      <c r="G91" s="53">
        <f>IF(OR(E91="",F91=""),"",IFERROR(E91-F91,""))</f>
        <v/>
      </c>
      <c r="H91" s="44">
        <f>IF(OR(E91="",E91=0,F91=""),"",IFERROR(F91/E91,""))</f>
        <v/>
      </c>
      <c r="I91" s="25">
        <f>IF(OR(A91="",B91="",H91=""),"",IFERROR(IF(H91&gt;1,"Überlastet",IF(H91&gt;=Zusammenfassung!$B$5,"Beobachten","Im Rahmen")),"Prüfen"))</f>
        <v/>
      </c>
    </row>
    <row r="92">
      <c r="A92" s="47" t="n"/>
      <c r="B92" s="27" t="n"/>
      <c r="C92" s="51" t="n"/>
      <c r="D92" s="52" t="n"/>
      <c r="E92" s="54">
        <f>IF(OR(C92="",D92=""),"",IFERROR(C92*(1-D92),""))</f>
        <v/>
      </c>
      <c r="F92" s="54">
        <f>IF(OR(A92="",B92=""),"",IFERROR(SUMIFS(Planung!$L$5:$L$104,Planung!$B$5:$B$104,A92,Planung!$K$5:$K$104,B92),0))</f>
        <v/>
      </c>
      <c r="G92" s="54">
        <f>IF(OR(E92="",F92=""),"",IFERROR(E92-F92,""))</f>
        <v/>
      </c>
      <c r="H92" s="46">
        <f>IF(OR(E92="",E92=0,F92=""),"",IFERROR(F92/E92,""))</f>
        <v/>
      </c>
      <c r="I92" s="26">
        <f>IF(OR(A92="",B92="",H92=""),"",IFERROR(IF(H92&gt;1,"Überlastet",IF(H92&gt;=Zusammenfassung!$B$5,"Beobachten","Im Rahmen")),"Prüfen"))</f>
        <v/>
      </c>
    </row>
    <row r="93">
      <c r="A93" s="47" t="n"/>
      <c r="B93" s="27" t="n"/>
      <c r="C93" s="51" t="n"/>
      <c r="D93" s="52" t="n"/>
      <c r="E93" s="53">
        <f>IF(OR(C93="",D93=""),"",IFERROR(C93*(1-D93),""))</f>
        <v/>
      </c>
      <c r="F93" s="53">
        <f>IF(OR(A93="",B93=""),"",IFERROR(SUMIFS(Planung!$L$5:$L$104,Planung!$B$5:$B$104,A93,Planung!$K$5:$K$104,B93),0))</f>
        <v/>
      </c>
      <c r="G93" s="53">
        <f>IF(OR(E93="",F93=""),"",IFERROR(E93-F93,""))</f>
        <v/>
      </c>
      <c r="H93" s="44">
        <f>IF(OR(E93="",E93=0,F93=""),"",IFERROR(F93/E93,""))</f>
        <v/>
      </c>
      <c r="I93" s="25">
        <f>IF(OR(A93="",B93="",H93=""),"",IFERROR(IF(H93&gt;1,"Überlastet",IF(H93&gt;=Zusammenfassung!$B$5,"Beobachten","Im Rahmen")),"Prüfen"))</f>
        <v/>
      </c>
    </row>
    <row r="94">
      <c r="A94" s="47" t="n"/>
      <c r="B94" s="27" t="n"/>
      <c r="C94" s="51" t="n"/>
      <c r="D94" s="52" t="n"/>
      <c r="E94" s="54">
        <f>IF(OR(C94="",D94=""),"",IFERROR(C94*(1-D94),""))</f>
        <v/>
      </c>
      <c r="F94" s="54">
        <f>IF(OR(A94="",B94=""),"",IFERROR(SUMIFS(Planung!$L$5:$L$104,Planung!$B$5:$B$104,A94,Planung!$K$5:$K$104,B94),0))</f>
        <v/>
      </c>
      <c r="G94" s="54">
        <f>IF(OR(E94="",F94=""),"",IFERROR(E94-F94,""))</f>
        <v/>
      </c>
      <c r="H94" s="46">
        <f>IF(OR(E94="",E94=0,F94=""),"",IFERROR(F94/E94,""))</f>
        <v/>
      </c>
      <c r="I94" s="26">
        <f>IF(OR(A94="",B94="",H94=""),"",IFERROR(IF(H94&gt;1,"Überlastet",IF(H94&gt;=Zusammenfassung!$B$5,"Beobachten","Im Rahmen")),"Prüfen"))</f>
        <v/>
      </c>
    </row>
    <row r="95">
      <c r="A95" s="47" t="n"/>
      <c r="B95" s="27" t="n"/>
      <c r="C95" s="51" t="n"/>
      <c r="D95" s="52" t="n"/>
      <c r="E95" s="53">
        <f>IF(OR(C95="",D95=""),"",IFERROR(C95*(1-D95),""))</f>
        <v/>
      </c>
      <c r="F95" s="53">
        <f>IF(OR(A95="",B95=""),"",IFERROR(SUMIFS(Planung!$L$5:$L$104,Planung!$B$5:$B$104,A95,Planung!$K$5:$K$104,B95),0))</f>
        <v/>
      </c>
      <c r="G95" s="53">
        <f>IF(OR(E95="",F95=""),"",IFERROR(E95-F95,""))</f>
        <v/>
      </c>
      <c r="H95" s="44">
        <f>IF(OR(E95="",E95=0,F95=""),"",IFERROR(F95/E95,""))</f>
        <v/>
      </c>
      <c r="I95" s="25">
        <f>IF(OR(A95="",B95="",H95=""),"",IFERROR(IF(H95&gt;1,"Überlastet",IF(H95&gt;=Zusammenfassung!$B$5,"Beobachten","Im Rahmen")),"Prüfen"))</f>
        <v/>
      </c>
    </row>
    <row r="96">
      <c r="A96" s="47" t="n"/>
      <c r="B96" s="27" t="n"/>
      <c r="C96" s="51" t="n"/>
      <c r="D96" s="52" t="n"/>
      <c r="E96" s="54">
        <f>IF(OR(C96="",D96=""),"",IFERROR(C96*(1-D96),""))</f>
        <v/>
      </c>
      <c r="F96" s="54">
        <f>IF(OR(A96="",B96=""),"",IFERROR(SUMIFS(Planung!$L$5:$L$104,Planung!$B$5:$B$104,A96,Planung!$K$5:$K$104,B96),0))</f>
        <v/>
      </c>
      <c r="G96" s="54">
        <f>IF(OR(E96="",F96=""),"",IFERROR(E96-F96,""))</f>
        <v/>
      </c>
      <c r="H96" s="46">
        <f>IF(OR(E96="",E96=0,F96=""),"",IFERROR(F96/E96,""))</f>
        <v/>
      </c>
      <c r="I96" s="26">
        <f>IF(OR(A96="",B96="",H96=""),"",IFERROR(IF(H96&gt;1,"Überlastet",IF(H96&gt;=Zusammenfassung!$B$5,"Beobachten","Im Rahmen")),"Prüfen"))</f>
        <v/>
      </c>
    </row>
    <row r="97">
      <c r="A97" s="47" t="n"/>
      <c r="B97" s="27" t="n"/>
      <c r="C97" s="51" t="n"/>
      <c r="D97" s="52" t="n"/>
      <c r="E97" s="53">
        <f>IF(OR(C97="",D97=""),"",IFERROR(C97*(1-D97),""))</f>
        <v/>
      </c>
      <c r="F97" s="53">
        <f>IF(OR(A97="",B97=""),"",IFERROR(SUMIFS(Planung!$L$5:$L$104,Planung!$B$5:$B$104,A97,Planung!$K$5:$K$104,B97),0))</f>
        <v/>
      </c>
      <c r="G97" s="53">
        <f>IF(OR(E97="",F97=""),"",IFERROR(E97-F97,""))</f>
        <v/>
      </c>
      <c r="H97" s="44">
        <f>IF(OR(E97="",E97=0,F97=""),"",IFERROR(F97/E97,""))</f>
        <v/>
      </c>
      <c r="I97" s="25">
        <f>IF(OR(A97="",B97="",H97=""),"",IFERROR(IF(H97&gt;1,"Überlastet",IF(H97&gt;=Zusammenfassung!$B$5,"Beobachten","Im Rahmen")),"Prüfen"))</f>
        <v/>
      </c>
    </row>
    <row r="98">
      <c r="A98" s="47" t="n"/>
      <c r="B98" s="27" t="n"/>
      <c r="C98" s="51" t="n"/>
      <c r="D98" s="52" t="n"/>
      <c r="E98" s="54">
        <f>IF(OR(C98="",D98=""),"",IFERROR(C98*(1-D98),""))</f>
        <v/>
      </c>
      <c r="F98" s="54">
        <f>IF(OR(A98="",B98=""),"",IFERROR(SUMIFS(Planung!$L$5:$L$104,Planung!$B$5:$B$104,A98,Planung!$K$5:$K$104,B98),0))</f>
        <v/>
      </c>
      <c r="G98" s="54">
        <f>IF(OR(E98="",F98=""),"",IFERROR(E98-F98,""))</f>
        <v/>
      </c>
      <c r="H98" s="46">
        <f>IF(OR(E98="",E98=0,F98=""),"",IFERROR(F98/E98,""))</f>
        <v/>
      </c>
      <c r="I98" s="26">
        <f>IF(OR(A98="",B98="",H98=""),"",IFERROR(IF(H98&gt;1,"Überlastet",IF(H98&gt;=Zusammenfassung!$B$5,"Beobachten","Im Rahmen")),"Prüfen"))</f>
        <v/>
      </c>
    </row>
    <row r="99">
      <c r="A99" s="47" t="n"/>
      <c r="B99" s="27" t="n"/>
      <c r="C99" s="51" t="n"/>
      <c r="D99" s="52" t="n"/>
      <c r="E99" s="53">
        <f>IF(OR(C99="",D99=""),"",IFERROR(C99*(1-D99),""))</f>
        <v/>
      </c>
      <c r="F99" s="53">
        <f>IF(OR(A99="",B99=""),"",IFERROR(SUMIFS(Planung!$L$5:$L$104,Planung!$B$5:$B$104,A99,Planung!$K$5:$K$104,B99),0))</f>
        <v/>
      </c>
      <c r="G99" s="53">
        <f>IF(OR(E99="",F99=""),"",IFERROR(E99-F99,""))</f>
        <v/>
      </c>
      <c r="H99" s="44">
        <f>IF(OR(E99="",E99=0,F99=""),"",IFERROR(F99/E99,""))</f>
        <v/>
      </c>
      <c r="I99" s="25">
        <f>IF(OR(A99="",B99="",H99=""),"",IFERROR(IF(H99&gt;1,"Überlastet",IF(H99&gt;=Zusammenfassung!$B$5,"Beobachten","Im Rahmen")),"Prüfen"))</f>
        <v/>
      </c>
    </row>
    <row r="100">
      <c r="A100" s="47" t="n"/>
      <c r="B100" s="27" t="n"/>
      <c r="C100" s="51" t="n"/>
      <c r="D100" s="52" t="n"/>
      <c r="E100" s="54">
        <f>IF(OR(C100="",D100=""),"",IFERROR(C100*(1-D100),""))</f>
        <v/>
      </c>
      <c r="F100" s="54">
        <f>IF(OR(A100="",B100=""),"",IFERROR(SUMIFS(Planung!$L$5:$L$104,Planung!$B$5:$B$104,A100,Planung!$K$5:$K$104,B100),0))</f>
        <v/>
      </c>
      <c r="G100" s="54">
        <f>IF(OR(E100="",F100=""),"",IFERROR(E100-F100,""))</f>
        <v/>
      </c>
      <c r="H100" s="46">
        <f>IF(OR(E100="",E100=0,F100=""),"",IFERROR(F100/E100,""))</f>
        <v/>
      </c>
      <c r="I100" s="26">
        <f>IF(OR(A100="",B100="",H100=""),"",IFERROR(IF(H100&gt;1,"Überlastet",IF(H100&gt;=Zusammenfassung!$B$5,"Beobachten","Im Rahmen")),"Prüfen"))</f>
        <v/>
      </c>
    </row>
    <row r="101">
      <c r="A101" s="47" t="n"/>
      <c r="B101" s="27" t="n"/>
      <c r="C101" s="51" t="n"/>
      <c r="D101" s="52" t="n"/>
      <c r="E101" s="53">
        <f>IF(OR(C101="",D101=""),"",IFERROR(C101*(1-D101),""))</f>
        <v/>
      </c>
      <c r="F101" s="53">
        <f>IF(OR(A101="",B101=""),"",IFERROR(SUMIFS(Planung!$L$5:$L$104,Planung!$B$5:$B$104,A101,Planung!$K$5:$K$104,B101),0))</f>
        <v/>
      </c>
      <c r="G101" s="53">
        <f>IF(OR(E101="",F101=""),"",IFERROR(E101-F101,""))</f>
        <v/>
      </c>
      <c r="H101" s="44">
        <f>IF(OR(E101="",E101=0,F101=""),"",IFERROR(F101/E101,""))</f>
        <v/>
      </c>
      <c r="I101" s="25">
        <f>IF(OR(A101="",B101="",H101=""),"",IFERROR(IF(H101&gt;1,"Überlastet",IF(H101&gt;=Zusammenfassung!$B$5,"Beobachten","Im Rahmen")),"Prüfen"))</f>
        <v/>
      </c>
    </row>
    <row r="102">
      <c r="A102" s="47" t="n"/>
      <c r="B102" s="27" t="n"/>
      <c r="C102" s="51" t="n"/>
      <c r="D102" s="52" t="n"/>
      <c r="E102" s="54">
        <f>IF(OR(C102="",D102=""),"",IFERROR(C102*(1-D102),""))</f>
        <v/>
      </c>
      <c r="F102" s="54">
        <f>IF(OR(A102="",B102=""),"",IFERROR(SUMIFS(Planung!$L$5:$L$104,Planung!$B$5:$B$104,A102,Planung!$K$5:$K$104,B102),0))</f>
        <v/>
      </c>
      <c r="G102" s="54">
        <f>IF(OR(E102="",F102=""),"",IFERROR(E102-F102,""))</f>
        <v/>
      </c>
      <c r="H102" s="46">
        <f>IF(OR(E102="",E102=0,F102=""),"",IFERROR(F102/E102,""))</f>
        <v/>
      </c>
      <c r="I102" s="26">
        <f>IF(OR(A102="",B102="",H102=""),"",IFERROR(IF(H102&gt;1,"Überlastet",IF(H102&gt;=Zusammenfassung!$B$5,"Beobachten","Im Rahmen")),"Prüfen"))</f>
        <v/>
      </c>
    </row>
    <row r="103">
      <c r="A103" s="47" t="n"/>
      <c r="B103" s="27" t="n"/>
      <c r="C103" s="51" t="n"/>
      <c r="D103" s="52" t="n"/>
      <c r="E103" s="53">
        <f>IF(OR(C103="",D103=""),"",IFERROR(C103*(1-D103),""))</f>
        <v/>
      </c>
      <c r="F103" s="53">
        <f>IF(OR(A103="",B103=""),"",IFERROR(SUMIFS(Planung!$L$5:$L$104,Planung!$B$5:$B$104,A103,Planung!$K$5:$K$104,B103),0))</f>
        <v/>
      </c>
      <c r="G103" s="53">
        <f>IF(OR(E103="",F103=""),"",IFERROR(E103-F103,""))</f>
        <v/>
      </c>
      <c r="H103" s="44">
        <f>IF(OR(E103="",E103=0,F103=""),"",IFERROR(F103/E103,""))</f>
        <v/>
      </c>
      <c r="I103" s="25">
        <f>IF(OR(A103="",B103="",H103=""),"",IFERROR(IF(H103&gt;1,"Überlastet",IF(H103&gt;=Zusammenfassung!$B$5,"Beobachten","Im Rahmen")),"Prüfen"))</f>
        <v/>
      </c>
    </row>
    <row r="104">
      <c r="A104" s="47" t="n"/>
      <c r="B104" s="27" t="n"/>
      <c r="C104" s="51" t="n"/>
      <c r="D104" s="52" t="n"/>
      <c r="E104" s="54">
        <f>IF(OR(C104="",D104=""),"",IFERROR(C104*(1-D104),""))</f>
        <v/>
      </c>
      <c r="F104" s="54">
        <f>IF(OR(A104="",B104=""),"",IFERROR(SUMIFS(Planung!$L$5:$L$104,Planung!$B$5:$B$104,A104,Planung!$K$5:$K$104,B104),0))</f>
        <v/>
      </c>
      <c r="G104" s="54">
        <f>IF(OR(E104="",F104=""),"",IFERROR(E104-F104,""))</f>
        <v/>
      </c>
      <c r="H104" s="46">
        <f>IF(OR(E104="",E104=0,F104=""),"",IFERROR(F104/E104,""))</f>
        <v/>
      </c>
      <c r="I104" s="26">
        <f>IF(OR(A104="",B104="",H104=""),"",IFERROR(IF(H104&gt;1,"Überlastet",IF(H104&gt;=Zusammenfassung!$B$5,"Beobachten","Im Rahmen")),"Prüfen"))</f>
        <v/>
      </c>
    </row>
  </sheetData>
  <autoFilter ref="A4:I104"/>
  <mergeCells count="1">
    <mergeCell ref="A1:I1"/>
  </mergeCells>
  <conditionalFormatting sqref="A5:B104">
    <cfRule type="expression" priority="1" dxfId="2">
      <formula>AND($A5&lt;&gt;"",$B5&lt;&gt;"",COUNTIFS($A$5:$A$104,$A5,$B$5:$B$104,$B5)&gt;1)</formula>
    </cfRule>
  </conditionalFormatting>
  <conditionalFormatting sqref="D5:D104">
    <cfRule type="expression" priority="2" dxfId="2">
      <formula>AND($D5&lt;&gt;"",$D5&gt;0.25)</formula>
    </cfRule>
  </conditionalFormatting>
  <conditionalFormatting sqref="I5:I104">
    <cfRule type="expression" priority="3" dxfId="0">
      <formula>$I5="Überlastet"</formula>
    </cfRule>
    <cfRule type="expression" priority="4" dxfId="1">
      <formula>$I5="Im Rahmen"</formula>
    </cfRule>
  </conditionalFormatting>
  <dataValidations count="4">
    <dataValidation sqref="A5:A104" showDropDown="0" showInputMessage="0" showErrorMessage="1" allowBlank="0" errorTitle="Periode prüfen" error="Bitte den ersten Kalendertag eines Monats eingeben." type="custom" errorStyle="warning">
      <formula1>=OR(A5="",AND(A5=DATE(YEAR(A5),MONTH(A5),1),A5&gt;=DATE(YEAR(TODAY())-1,1,1),A5&lt;=DATE(YEAR(TODAY())+3,12,31)))</formula1>
    </dataValidation>
    <dataValidation sqref="B5:B104" showDropDown="0" showInputMessage="0" showErrorMessage="1" allowBlank="0" errorTitle="Anlage prüfen" error="Bitte eine der vorgesehenen fiktiven Anlagen wählen." type="list" errorStyle="warning">
      <formula1>"Montage Fabel-Nord,CNC Muster-West,Presse Demo-Süd,Lacklinie Beispiel-Ost"</formula1>
    </dataValidation>
    <dataValidation sqref="C5:C104" showDropDown="0" showInputMessage="0" showErrorMessage="1" allowBlank="0" errorTitle="Bruttokapazität prüfen" error="Vorgesehen sind nichtnegative Stundenwerte bis 100.000." type="decimal" errorStyle="warning" operator="between">
      <formula1>0</formula1>
      <formula2>100000</formula2>
    </dataValidation>
    <dataValidation sqref="D5:D104" showDropDown="0" showInputMessage="0" showErrorMessage="1" allowBlank="0" errorTitle="Reserve prüfen" error="Als Planungsannahme sind Werte zwischen 0 % und 50 % vorgesehen." type="decimal" errorStyle="warning" operator="between">
      <formula1>0</formula1>
      <formula2>0.5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5" customWidth="1" min="2" max="2"/>
    <col width="21" customWidth="1" min="3" max="3"/>
    <col width="23" customWidth="1" min="4" max="4"/>
    <col width="35" customWidth="1" min="5" max="5"/>
    <col width="44" customWidth="1" min="6" max="6"/>
    <col width="38" customWidth="1" min="7" max="7"/>
    <col width="42" customWidth="1" min="8" max="8"/>
  </cols>
  <sheetData>
    <row r="1" ht="28" customHeight="1">
      <c r="A1" s="1" t="inlineStr">
        <is>
          <t>Anweisungen und manuelle Kontrollen</t>
        </is>
      </c>
      <c r="B1" s="34" t="n"/>
      <c r="C1" s="34" t="n"/>
      <c r="D1" s="34" t="n"/>
      <c r="E1" s="34" t="n"/>
      <c r="F1" s="34" t="n"/>
      <c r="G1" s="34" t="n"/>
      <c r="H1" s="35" t="n"/>
    </row>
    <row r="2" ht="46" customHeight="1">
      <c r="A2" s="2" t="inlineStr">
        <is>
          <t>Zweck: Datentypen, Pflichtlogik, Formeln, Beispielergebnisse und manuelle Prüfungen der Arbeitsmappe erläutern.</t>
        </is>
      </c>
      <c r="B2" s="2" t="n"/>
      <c r="C2" s="2" t="n"/>
      <c r="D2" s="2" t="inlineStr">
        <is>
          <t>Datenquelle: Aufbau und Formeln dieser Arbeitsmappe sowie die enthaltenen fiktiven Beispieldaten.</t>
        </is>
      </c>
      <c r="E2" s="2" t="n"/>
      <c r="F2" s="2" t="n"/>
      <c r="G2" s="2" t="inlineStr">
        <is>
          <t>Sichtbares Ergebnis: nachvollziehbare Eingabe- und Kontrollhinweise für den monatlichen Planungszyklus.</t>
        </is>
      </c>
      <c r="H2" s="2" t="n"/>
    </row>
    <row r="3"/>
    <row r="4" ht="31" customHeight="1">
      <c r="A4" s="3" t="inlineStr">
        <is>
          <t>Bereich</t>
        </is>
      </c>
      <c r="B4" s="3" t="inlineStr">
        <is>
          <t>Feld oder Kennzahl</t>
        </is>
      </c>
      <c r="C4" s="3" t="inlineStr">
        <is>
          <t>Datentyp und Einheit</t>
        </is>
      </c>
      <c r="D4" s="3" t="inlineStr">
        <is>
          <t>Pflichtstatus</t>
        </is>
      </c>
      <c r="E4" s="3" t="inlineStr">
        <is>
          <t>Verhalten bei fehlenden Werten</t>
        </is>
      </c>
      <c r="F4" s="3" t="inlineStr">
        <is>
          <t>Kontrolle oder Formel</t>
        </is>
      </c>
      <c r="G4" s="3" t="inlineStr">
        <is>
          <t>Erwartetes Beispielergebnis</t>
        </is>
      </c>
      <c r="H4" s="3" t="inlineStr">
        <is>
          <t>Hinweis</t>
        </is>
      </c>
    </row>
    <row r="5" ht="58" customHeight="1">
      <c r="A5" s="16" t="inlineStr">
        <is>
          <t>Zusammenfassung</t>
        </is>
      </c>
      <c r="B5" s="16" t="inlineStr">
        <is>
          <t>Planungsmonat</t>
        </is>
      </c>
      <c r="C5" s="16" t="inlineStr">
        <is>
          <t>Datum, TT.MM.JJJJ</t>
        </is>
      </c>
      <c r="D5" s="16" t="inlineStr">
        <is>
          <t>Pflicht für Monatsauswertung</t>
        </is>
      </c>
      <c r="E5" s="16" t="inlineStr">
        <is>
          <t>Kennzahlen bleiben leer oder zeigen die Auswahlaufforderung.</t>
        </is>
      </c>
      <c r="F5" s="16" t="inlineStr">
        <is>
          <t>B4 muss der erste Kalendertag eines Monats sein.</t>
        </is>
      </c>
      <c r="G5" s="16" t="inlineStr">
        <is>
          <t>01.10.2026</t>
        </is>
      </c>
      <c r="H5" s="16" t="inlineStr">
        <is>
          <t>Monat vor der internen S&amp;OP-Abstimmung auswählen.</t>
        </is>
      </c>
    </row>
    <row r="6" ht="58" customHeight="1">
      <c r="A6" s="14" t="inlineStr">
        <is>
          <t>Zusammenfassung</t>
        </is>
      </c>
      <c r="B6" s="14" t="inlineStr">
        <is>
          <t>Warnschwelle Kapazität</t>
        </is>
      </c>
      <c r="C6" s="14" t="inlineStr">
        <is>
          <t>Prozent</t>
        </is>
      </c>
      <c r="D6" s="14" t="inlineStr">
        <is>
          <t>Pflicht</t>
        </is>
      </c>
      <c r="E6" s="14" t="inlineStr">
        <is>
          <t>Ohne Wert ist die Statusbeurteilung nicht schlüssig.</t>
        </is>
      </c>
      <c r="F6" s="14" t="inlineStr">
        <is>
          <t>Kapazitätsstatus vergleicht die Auslastung mit Zusammenfassung!B5.</t>
        </is>
      </c>
      <c r="G6" s="14" t="inlineStr">
        <is>
          <t>90,0 %</t>
        </is>
      </c>
      <c r="H6" s="14" t="inlineStr">
        <is>
          <t>Veränderbare Planungsannahme, keine Norm oder Freigaberegel.</t>
        </is>
      </c>
    </row>
    <row r="7" ht="58" customHeight="1">
      <c r="A7" s="16" t="inlineStr">
        <is>
          <t>Planung</t>
        </is>
      </c>
      <c r="B7" s="16" t="inlineStr">
        <is>
          <t>Absatzbedarf</t>
        </is>
      </c>
      <c r="C7" s="16" t="inlineStr">
        <is>
          <t>Ganze Zahl, Stück</t>
        </is>
      </c>
      <c r="D7" s="16" t="inlineStr">
        <is>
          <t>Abgeleitet</t>
        </is>
      </c>
      <c r="E7" s="16" t="inlineStr">
        <is>
          <t>Bleibt leer, wenn Prognose und Aufträge beide leer sind.</t>
        </is>
      </c>
      <c r="F7" s="16" t="inlineStr">
        <is>
          <t>MAX aus Vertriebsprognose und bestätigten Aufträgen, mit IFERROR.</t>
        </is>
      </c>
      <c r="G7" s="16" t="inlineStr">
        <is>
          <t>FX-1001 im ersten Monat: 150 Stück</t>
        </is>
      </c>
      <c r="H7" s="16" t="inlineStr">
        <is>
          <t>Normalfall: der höhere belastbare Bedarfswert wird verwendet.</t>
        </is>
      </c>
    </row>
    <row r="8" ht="58" customHeight="1">
      <c r="A8" s="14" t="inlineStr">
        <is>
          <t>Planung</t>
        </is>
      </c>
      <c r="B8" s="14" t="inlineStr">
        <is>
          <t>Anfangsbestand</t>
        </is>
      </c>
      <c r="C8" s="14" t="inlineStr">
        <is>
          <t>Ganze Zahl, Stück</t>
        </is>
      </c>
      <c r="D8" s="14" t="inlineStr">
        <is>
          <t>Abgeleitet</t>
        </is>
      </c>
      <c r="E8" s="14" t="inlineStr">
        <is>
          <t>Bleibt bei fehlendem Monat, Artikel oder Stammdatensatz leer.</t>
        </is>
      </c>
      <c r="F8" s="14" t="inlineStr">
        <is>
          <t>Stammbestand plus frühere Produktionspläne minus frühere Bedarfe.</t>
        </is>
      </c>
      <c r="G8" s="14" t="inlineStr">
        <is>
          <t>FX-1001: 120 Stück im ersten, 80 Stück im zweiten Monat</t>
        </is>
      </c>
      <c r="H8" s="14" t="inlineStr">
        <is>
          <t>SUMIFS berücksichtigt frühere Perioden unabhängig von der Zeilensortierung.</t>
        </is>
      </c>
    </row>
    <row r="9" ht="58" customHeight="1">
      <c r="A9" s="16" t="inlineStr">
        <is>
          <t>Planung</t>
        </is>
      </c>
      <c r="B9" s="16" t="inlineStr">
        <is>
          <t>Zielbestand</t>
        </is>
      </c>
      <c r="C9" s="16" t="inlineStr">
        <is>
          <t>Ganze Zahl, Stück</t>
        </is>
      </c>
      <c r="D9" s="16" t="inlineStr">
        <is>
          <t>Abgeleitet</t>
        </is>
      </c>
      <c r="E9" s="16" t="inlineStr">
        <is>
          <t>Bleibt bei fehlender Artikelzuordnung leer.</t>
        </is>
      </c>
      <c r="F9" s="16" t="inlineStr">
        <is>
          <t>VLOOKUP aus Produkte, gegen Suchfehler mit IFERROR gesichert.</t>
        </is>
      </c>
      <c r="G9" s="16" t="inlineStr">
        <is>
          <t>FX-1001: 80 Stück</t>
        </is>
      </c>
      <c r="H9" s="16" t="inlineStr">
        <is>
          <t>Der Zielbestand wird ausschließlich im Blatt Produkte verändert.</t>
        </is>
      </c>
    </row>
    <row r="10" ht="58" customHeight="1">
      <c r="A10" s="14" t="inlineStr">
        <is>
          <t>Planung</t>
        </is>
      </c>
      <c r="B10" s="14" t="inlineStr">
        <is>
          <t>Netto-Produktionsbedarf</t>
        </is>
      </c>
      <c r="C10" s="14" t="inlineStr">
        <is>
          <t>Ganze Zahl, Stück</t>
        </is>
      </c>
      <c r="D10" s="14" t="inlineStr">
        <is>
          <t>Abgeleitet</t>
        </is>
      </c>
      <c r="E10" s="14" t="inlineStr">
        <is>
          <t>Bleibt leer, solange Bedarf oder Bestandswerte fehlen.</t>
        </is>
      </c>
      <c r="F10" s="14" t="inlineStr">
        <is>
          <t>MAX(0, Absatzbedarf + Zielbestand - Anfangsbestand).</t>
        </is>
      </c>
      <c r="G10" s="14" t="inlineStr">
        <is>
          <t>FX-1001 im ersten Monat: 110 Stück</t>
        </is>
      </c>
      <c r="H10" s="14" t="inlineStr">
        <is>
          <t>Negativer Produktionsbedarf wird auf null begrenzt.</t>
        </is>
      </c>
    </row>
    <row r="11" ht="58" customHeight="1">
      <c r="A11" s="16" t="inlineStr">
        <is>
          <t>Planung</t>
        </is>
      </c>
      <c r="B11" s="16" t="inlineStr">
        <is>
          <t>Kapazitätsbedarf</t>
        </is>
      </c>
      <c r="C11" s="16" t="inlineStr">
        <is>
          <t>Dezimalzahl, Stunden</t>
        </is>
      </c>
      <c r="D11" s="16" t="inlineStr">
        <is>
          <t>Abgeleitet</t>
        </is>
      </c>
      <c r="E11" s="16" t="inlineStr">
        <is>
          <t>Bleibt ohne Produktionsplan oder Standardzeit leer.</t>
        </is>
      </c>
      <c r="F11" s="16" t="inlineStr">
        <is>
          <t>Produktionsplan multipliziert mit Standardzeit je Stück.</t>
        </is>
      </c>
      <c r="G11" s="16" t="inlineStr">
        <is>
          <t>FX-1001 im ersten Monat: 44,00 Std.</t>
        </is>
      </c>
      <c r="H11" s="16" t="inlineStr">
        <is>
          <t>Standardzeiten sind veränderbare interne Annahmen.</t>
        </is>
      </c>
    </row>
    <row r="12" ht="58" customHeight="1">
      <c r="A12" s="14" t="inlineStr">
        <is>
          <t>Planung</t>
        </is>
      </c>
      <c r="B12" s="14" t="inlineStr">
        <is>
          <t>Endbestand und Status</t>
        </is>
      </c>
      <c r="C12" s="14" t="inlineStr">
        <is>
          <t>Stück und Text</t>
        </is>
      </c>
      <c r="D12" s="14" t="inlineStr">
        <is>
          <t>Abgeleitet</t>
        </is>
      </c>
      <c r="E12" s="14" t="inlineStr">
        <is>
          <t>Bleibt bei vollständigem Leerfall leer; Teilangaben ergeben Eingabe fehlt.</t>
        </is>
      </c>
      <c r="F12" s="14" t="inlineStr">
        <is>
          <t>Anfangsbestand + Produktionsplan - Bedarf; Vergleich mit Zielbestand.</t>
        </is>
      </c>
      <c r="G12" s="14" t="inlineStr">
        <is>
          <t>FX-1003 im ersten Monat: 25 Stück, Unter Ziel</t>
        </is>
      </c>
      <c r="H12" s="14" t="inlineStr">
        <is>
          <t>Orange markierte Positionen sind manuell abzustimmen.</t>
        </is>
      </c>
    </row>
    <row r="13" ht="58" customHeight="1">
      <c r="A13" s="16" t="inlineStr">
        <is>
          <t>Kapazitäten</t>
        </is>
      </c>
      <c r="B13" s="16" t="inlineStr">
        <is>
          <t>Nettokapazität</t>
        </is>
      </c>
      <c r="C13" s="16" t="inlineStr">
        <is>
          <t>Dezimalzahl, Stunden</t>
        </is>
      </c>
      <c r="D13" s="16" t="inlineStr">
        <is>
          <t>Abgeleitet</t>
        </is>
      </c>
      <c r="E13" s="16" t="inlineStr">
        <is>
          <t>Bleibt ohne Bruttokapazität oder Reserve leer.</t>
        </is>
      </c>
      <c r="F13" s="16" t="inlineStr">
        <is>
          <t>Bruttokapazität multipliziert mit 1 minus Reserve.</t>
        </is>
      </c>
      <c r="G13" s="16" t="inlineStr">
        <is>
          <t>Montage Fabel-Nord im ersten Monat: 108,00 Std.</t>
        </is>
      </c>
      <c r="H13" s="16" t="inlineStr">
        <is>
          <t>Kapazitäten und Reserven sind monatlich zu prüfen.</t>
        </is>
      </c>
    </row>
    <row r="14" ht="58" customHeight="1">
      <c r="A14" s="14" t="inlineStr">
        <is>
          <t>Kapazitäten</t>
        </is>
      </c>
      <c r="B14" s="14" t="inlineStr">
        <is>
          <t>Geplante Stunden</t>
        </is>
      </c>
      <c r="C14" s="14" t="inlineStr">
        <is>
          <t>Dezimalzahl, Stunden</t>
        </is>
      </c>
      <c r="D14" s="14" t="inlineStr">
        <is>
          <t>Abgeleitet</t>
        </is>
      </c>
      <c r="E14" s="14" t="inlineStr">
        <is>
          <t>Bleibt ohne Monat oder Anlage leer.</t>
        </is>
      </c>
      <c r="F14" s="14" t="inlineStr">
        <is>
          <t>SUMIFS über Periode und aus Produktstammdaten abgeleitete Anlage.</t>
        </is>
      </c>
      <c r="G14" s="14" t="inlineStr">
        <is>
          <t>Montage Fabel-Nord im ersten Monat: 86,00 Std.</t>
        </is>
      </c>
      <c r="H14" s="14" t="inlineStr">
        <is>
          <t>Nur ausgefüllte Produktionspläne tragen zum Bedarf bei.</t>
        </is>
      </c>
    </row>
    <row r="15" ht="58" customHeight="1">
      <c r="A15" s="16" t="inlineStr">
        <is>
          <t>Kapazitäten</t>
        </is>
      </c>
      <c r="B15" s="16" t="inlineStr">
        <is>
          <t>Auslastung</t>
        </is>
      </c>
      <c r="C15" s="16" t="inlineStr">
        <is>
          <t>Prozent</t>
        </is>
      </c>
      <c r="D15" s="16" t="inlineStr">
        <is>
          <t>Abgeleitet</t>
        </is>
      </c>
      <c r="E15" s="16" t="inlineStr">
        <is>
          <t>Bleibt bei fehlender oder nuller Nettokapazität leer.</t>
        </is>
      </c>
      <c r="F15" s="16" t="inlineStr">
        <is>
          <t>Geplante Stunden geteilt durch Nettokapazität, mit IFERROR.</t>
        </is>
      </c>
      <c r="G15" s="16" t="inlineStr">
        <is>
          <t>Montage Fabel-Nord im ersten Monat: 79,6 %</t>
        </is>
      </c>
      <c r="H15" s="16" t="inlineStr">
        <is>
          <t>Über 100 % wird als Überlastet hervorgehoben.</t>
        </is>
      </c>
    </row>
    <row r="16" ht="58" customHeight="1">
      <c r="A16" s="14" t="inlineStr">
        <is>
          <t>Zusammenfassung</t>
        </is>
      </c>
      <c r="B16" s="14" t="inlineStr">
        <is>
          <t>Monatssummen</t>
        </is>
      </c>
      <c r="C16" s="14" t="inlineStr">
        <is>
          <t>Stück und Stunden</t>
        </is>
      </c>
      <c r="D16" s="14" t="inlineStr">
        <is>
          <t>Abgeleitet</t>
        </is>
      </c>
      <c r="E16" s="14" t="inlineStr">
        <is>
          <t>Bleiben ohne Planungsmonat leer.</t>
        </is>
      </c>
      <c r="F16" s="14" t="inlineStr">
        <is>
          <t>SUMIFS über den in B4 gewählten Monat.</t>
        </is>
      </c>
      <c r="G16" s="14" t="inlineStr">
        <is>
          <t>Erster Beispielmonat: Bedarf 505, Plan 405, Nettokapazität 369,00 Std.</t>
        </is>
      </c>
      <c r="H16" s="14" t="inlineStr">
        <is>
          <t>Zusätzlich werden 246,00 geplante Stunden und 66,7 % Auslastung erwartet.</t>
        </is>
      </c>
    </row>
    <row r="17" ht="58" customHeight="1">
      <c r="A17" s="16" t="inlineStr">
        <is>
          <t>Kontrolle</t>
        </is>
      </c>
      <c r="B17" s="16" t="inlineStr">
        <is>
          <t>Normalfall</t>
        </is>
      </c>
      <c r="C17" s="16" t="inlineStr">
        <is>
          <t>Manuelle Prüfung</t>
        </is>
      </c>
      <c r="D17" s="16" t="inlineStr">
        <is>
          <t>Vor Entscheidung</t>
        </is>
      </c>
      <c r="E17" s="16" t="inlineStr">
        <is>
          <t>Nicht anwendbar</t>
        </is>
      </c>
      <c r="F17" s="16" t="inlineStr">
        <is>
          <t>Erste Planzeile und erste Kapazitätszeile mit den dokumentierten Ergebnissen vergleichen.</t>
        </is>
      </c>
      <c r="G17" s="16" t="inlineStr">
        <is>
          <t>FX-1001 endet im ersten Monat mit 80 Stück.</t>
        </is>
      </c>
      <c r="H17" s="16" t="inlineStr">
        <is>
          <t>Formelergebnisse werden nach der Excel-Neuberechnung kontrolliert.</t>
        </is>
      </c>
    </row>
    <row r="18" ht="58" customHeight="1">
      <c r="A18" s="14" t="inlineStr">
        <is>
          <t>Kontrolle</t>
        </is>
      </c>
      <c r="B18" s="14" t="inlineStr">
        <is>
          <t>Leerfall</t>
        </is>
      </c>
      <c r="C18" s="14" t="inlineStr">
        <is>
          <t>Manuelle Prüfung</t>
        </is>
      </c>
      <c r="D18" s="14" t="inlineStr">
        <is>
          <t>Vor Entscheidung</t>
        </is>
      </c>
      <c r="E18" s="14" t="inlineStr">
        <is>
          <t>Leere Eingabezeilen erzeugen keine Mengenwerte.</t>
        </is>
      </c>
      <c r="F18" s="14" t="inlineStr">
        <is>
          <t>Planungszeile 15 sowie vorbereitete Zeilen 54 und 104 prüfen.</t>
        </is>
      </c>
      <c r="G18" s="14" t="inlineStr">
        <is>
          <t>Eingaben leer; abgeleitete Mengen und Status leer.</t>
        </is>
      </c>
      <c r="H18" s="14" t="inlineStr">
        <is>
          <t>Formeln, Formate und Validierungen reichen trotzdem bis Zeile 104.</t>
        </is>
      </c>
    </row>
    <row r="19" ht="58" customHeight="1">
      <c r="A19" s="16" t="inlineStr">
        <is>
          <t>Kontrolle</t>
        </is>
      </c>
      <c r="B19" s="16" t="inlineStr">
        <is>
          <t>Grenzfall</t>
        </is>
      </c>
      <c r="C19" s="16" t="inlineStr">
        <is>
          <t>Manuelle Prüfung</t>
        </is>
      </c>
      <c r="D19" s="16" t="inlineStr">
        <is>
          <t>Vor Entscheidung</t>
        </is>
      </c>
      <c r="E19" s="16" t="inlineStr">
        <is>
          <t>Nicht anwendbar</t>
        </is>
      </c>
      <c r="F19" s="16" t="inlineStr">
        <is>
          <t>Zweiten Monat je Anlage auf lokale Überlastung prüfen.</t>
        </is>
      </c>
      <c r="G19" s="16" t="inlineStr">
        <is>
          <t>Montage Fabel-Nord etwa 104,2 %, Presse Demo-Süd etwa 101,0 %.</t>
        </is>
      </c>
      <c r="H19" s="16" t="inlineStr">
        <is>
          <t>Eine unkritische Monatssumme kann einzelne Engpässe verdecken.</t>
        </is>
      </c>
    </row>
    <row r="20" ht="58" customHeight="1">
      <c r="A20" s="14" t="inlineStr">
        <is>
          <t>Kontrolle</t>
        </is>
      </c>
      <c r="B20" s="14" t="inlineStr">
        <is>
          <t>Duplikate</t>
        </is>
      </c>
      <c r="C20" s="14" t="inlineStr">
        <is>
          <t>Text und Monatsdatum</t>
        </is>
      </c>
      <c r="D20" s="14" t="inlineStr">
        <is>
          <t>Vor Entscheidung</t>
        </is>
      </c>
      <c r="E20" s="14" t="inlineStr">
        <is>
          <t>Doppelte Werte werden nicht automatisch gelöscht.</t>
        </is>
      </c>
      <c r="F20" s="14" t="inlineStr">
        <is>
          <t>Plan-ID, Artikelnummer sowie Kombinationen aus Artikel/Monat und Anlage/Monat werden markiert.</t>
        </is>
      </c>
      <c r="G20" s="14" t="inlineStr">
        <is>
          <t>Im Ausgangsbeispiel keine Duplikate.</t>
        </is>
      </c>
      <c r="H20" s="14" t="inlineStr">
        <is>
          <t>Markierungen warnen, blockieren legitime Sonderfälle aber nicht endgültig.</t>
        </is>
      </c>
    </row>
    <row r="21" ht="58" customHeight="1">
      <c r="A21" s="16" t="inlineStr">
        <is>
          <t>Kontrolle</t>
        </is>
      </c>
      <c r="B21" s="16" t="inlineStr">
        <is>
          <t>Abschlussprüfung</t>
        </is>
      </c>
      <c r="C21" s="16" t="inlineStr">
        <is>
          <t>Manuelle Prüfung</t>
        </is>
      </c>
      <c r="D21" s="16" t="inlineStr">
        <is>
          <t>Vor interner Planfreigabe</t>
        </is>
      </c>
      <c r="E21" s="16" t="inlineStr">
        <is>
          <t>Fehlende Pflichtwerte müssen ergänzt oder begründet werden.</t>
        </is>
      </c>
      <c r="F21" s="16" t="inlineStr">
        <is>
          <t>Planstatus, Zielabweichungen, Anlagenstatus, Zeitraum und Stammdaten gemeinsam prüfen.</t>
        </is>
      </c>
      <c r="G21" s="16" t="inlineStr">
        <is>
          <t>Erster Monat: eine Position unter Zielbestand.</t>
        </is>
      </c>
      <c r="H21" s="16" t="inlineStr">
        <is>
          <t>Die Arbeitsmappe trifft keine automatische Freigabeentscheidung.</t>
        </is>
      </c>
    </row>
  </sheetData>
  <autoFilter ref="A4:H21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2026-09-09T02:03:01Z</dcterms:created>
  <dcterms:modified xmlns:dcterms="http://purl.org/dc/terms/" xmlns:xsi="http://www.w3.org/2001/XMLSchema-instance" xsi:type="dcterms:W3CDTF">2026-09-09T02:03:03+00:00Z</dcterms:modified>
</cp:coreProperties>
</file>