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WIP-Bestand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0" hidden="1">'Zusammenfassung'!$A$7:$B$14</definedName>
    <definedName name="_xlnm._FilterDatabase" localSheetId="1" hidden="1">'WIP-Bestand'!$A$7:$S$107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0 &quot;Tage&quot;"/>
    <numFmt numFmtId="166" formatCode="#,##0.00 [$€-407]"/>
    <numFmt numFmtId="167" formatCode="#,##0 &quot;Stk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b val="1"/>
      <color rgb="001F2D31"/>
      <sz val="10"/>
    </font>
    <font>
      <name val="Aptos"/>
      <color rgb="001F2D31"/>
      <sz val="10"/>
    </font>
    <font>
      <name val="Aptos"/>
      <color rgb="001F2D31"/>
      <sz val="9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B8441C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3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color rgb="00FFFFFF"/>
        <sz val="10"/>
      </font>
      <fill>
        <patternFill patternType="solid">
          <fgColor rgb="00B8441C"/>
        </patternFill>
      </fill>
    </dxf>
    <dxf>
      <font>
        <name val="Aptos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WIP-Wert nach Anlage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'Zusammenfassung'!G7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'Zusammenfassung'!$F$8:$F$13</f>
            </numRef>
          </cat>
          <val>
            <numRef>
              <f>'Zusammenfassung'!$G$8:$G$13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Anlage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6</row>
      <rowOff>0</rowOff>
    </from>
    <ext cx="522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12A32"/>
    <outlinePr summaryBelow="1" summaryRight="1"/>
    <pageSetUpPr/>
  </sheetPr>
  <dimension ref="A1:O14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3" customWidth="1" min="3" max="3"/>
    <col width="28" customWidth="1" min="4" max="4"/>
    <col width="18" customWidth="1" min="5" max="5"/>
    <col width="25" customWidth="1" min="6" max="6"/>
    <col width="18" customWidth="1" min="7" max="7"/>
    <col width="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 ht="30" customHeight="1">
      <c r="A1" s="1" t="inlineStr">
        <is>
          <t>Unfertige Erzeugnisse – Bestandsübersicht</t>
        </is>
      </c>
    </row>
    <row r="2"/>
    <row r="3" ht="42" customHeight="1">
      <c r="A3" s="2" t="inlineStr">
        <is>
          <t>Zweck</t>
        </is>
      </c>
      <c r="B3" s="3" t="inlineStr">
        <is>
          <t>Unterstützt Produktionssteuerung und Fertigungscontrolling bei der Entscheidung, welche unfertigen Auftragspositionen zuerst nachgezählt, geklärt oder weiterbearbeitet werden.</t>
        </is>
      </c>
    </row>
    <row r="4" ht="42" customHeight="1">
      <c r="A4" s="2" t="inlineStr">
        <is>
          <t>Datenquelle</t>
        </is>
      </c>
      <c r="B4" s="3" t="inlineStr">
        <is>
          <t>Manuell gepflegte, fiktive Stichtagsdaten aus dem Blatt WIP-Bestand sowie veränderbare Auswertungsannahmen aus dem Blatt Parameter; keine ERP- oder MES-Anbindung.</t>
        </is>
      </c>
    </row>
    <row r="5" ht="42" customHeight="1">
      <c r="A5" s="2" t="inlineStr">
        <is>
          <t>Sichtbares Ergebnis</t>
        </is>
      </c>
      <c r="B5" s="3" t="inlineStr">
        <is>
          <t>Zeigt zum gewählten Stichtag offene WIP-Positionen, Restmenge, geschätzten WIP-Wert, Liegezeitwarnungen, Prüffälle und die Verteilung des WIP-Werts nach Anlage.</t>
        </is>
      </c>
    </row>
    <row r="6">
      <c r="A6" s="4" t="inlineStr">
        <is>
          <t>Auswertung nach Stichtag; Grenzwerte werden ausschließlich im Blatt Parameter geändert.</t>
        </is>
      </c>
    </row>
    <row r="7">
      <c r="A7" s="5" t="inlineStr">
        <is>
          <t>Kennzahl</t>
        </is>
      </c>
      <c r="B7" s="5" t="inlineStr">
        <is>
          <t>Wert</t>
        </is>
      </c>
      <c r="D7" s="5" t="inlineStr">
        <is>
          <t>Veränderbare Schwelle</t>
        </is>
      </c>
      <c r="E7" s="5" t="inlineStr">
        <is>
          <t>Aktueller Wert</t>
        </is>
      </c>
      <c r="F7" s="5" t="inlineStr">
        <is>
          <t>Anlage</t>
        </is>
      </c>
      <c r="G7" s="5" t="inlineStr">
        <is>
          <t>WIP-Wert</t>
        </is>
      </c>
    </row>
    <row r="8">
      <c r="A8" s="2" t="inlineStr">
        <is>
          <t>Auswertungsstichtag</t>
        </is>
      </c>
      <c r="B8" s="6">
        <f>IFERROR(Parameter!$B$8,"")</f>
        <v/>
      </c>
      <c r="D8" s="7" t="inlineStr">
        <is>
          <t>Liegetage ab</t>
        </is>
      </c>
      <c r="E8" s="28">
        <f>IFERROR(Parameter!$B$9,0)</f>
        <v/>
      </c>
      <c r="F8" s="7">
        <f>IFERROR(Parameter!A14,"")</f>
        <v/>
      </c>
      <c r="G8" s="9">
        <f>IF($F8="","",IFERROR(SUMIFS('WIP-Bestand'!$O$8:$O$107,'WIP-Bestand'!$A$8:$A$107,$B$8,'WIP-Bestand'!$E$8:$E$107,$F8),0))</f>
        <v/>
      </c>
    </row>
    <row r="9">
      <c r="A9" s="10" t="inlineStr">
        <is>
          <t>Offene WIP-Positionen</t>
        </is>
      </c>
      <c r="B9" s="11">
        <f>IFERROR(COUNTIFS('WIP-Bestand'!$A$8:$A$107,$B$8,'WIP-Bestand'!$L$8:$L$107,"&gt;0"),0)</f>
        <v/>
      </c>
      <c r="D9" s="12" t="inlineStr">
        <is>
          <t>Einzelwert ab</t>
        </is>
      </c>
      <c r="E9" s="13">
        <f>IFERROR(Parameter!$B$10,0)</f>
        <v/>
      </c>
      <c r="F9" s="12">
        <f>IFERROR(Parameter!A15,"")</f>
        <v/>
      </c>
      <c r="G9" s="13">
        <f>IF($F9="","",IFERROR(SUMIFS('WIP-Bestand'!$O$8:$O$107,'WIP-Bestand'!$A$8:$A$107,$B$8,'WIP-Bestand'!$E$8:$E$107,$F9),0))</f>
        <v/>
      </c>
    </row>
    <row r="10">
      <c r="A10" s="2" t="inlineStr">
        <is>
          <t>Restmenge</t>
        </is>
      </c>
      <c r="B10" s="29">
        <f>IFERROR(SUMIFS('WIP-Bestand'!$L$8:$L$107,'WIP-Bestand'!$A$8:$A$107,$B$8),0)</f>
        <v/>
      </c>
      <c r="F10" s="7">
        <f>IFERROR(Parameter!A16,"")</f>
        <v/>
      </c>
      <c r="G10" s="9">
        <f>IF($F10="","",IFERROR(SUMIFS('WIP-Bestand'!$O$8:$O$107,'WIP-Bestand'!$A$8:$A$107,$B$8,'WIP-Bestand'!$E$8:$E$107,$F10),0))</f>
        <v/>
      </c>
    </row>
    <row r="11">
      <c r="A11" s="10" t="inlineStr">
        <is>
          <t>Geschätzter WIP-Wert</t>
        </is>
      </c>
      <c r="B11" s="13">
        <f>IFERROR(SUMIFS('WIP-Bestand'!$O$8:$O$107,'WIP-Bestand'!$A$8:$A$107,$B$8),0)</f>
        <v/>
      </c>
      <c r="F11" s="12">
        <f>IFERROR(Parameter!A17,"")</f>
        <v/>
      </c>
      <c r="G11" s="13">
        <f>IF($F11="","",IFERROR(SUMIFS('WIP-Bestand'!$O$8:$O$107,'WIP-Bestand'!$A$8:$A$107,$B$8,'WIP-Bestand'!$E$8:$E$107,$F11),0))</f>
        <v/>
      </c>
    </row>
    <row r="12">
      <c r="A12" s="2" t="inlineStr">
        <is>
          <t>Positionen ab Wertschwelle</t>
        </is>
      </c>
      <c r="B12" s="15">
        <f>IFERROR(COUNTIFS('WIP-Bestand'!$A$8:$A$107,$B$8,'WIP-Bestand'!$L$8:$L$107,"&gt;0",'WIP-Bestand'!$O$8:$O$107,"&gt;="&amp;Parameter!$B$10),0)</f>
        <v/>
      </c>
      <c r="F12" s="7">
        <f>IFERROR(Parameter!A18,"")</f>
        <v/>
      </c>
      <c r="G12" s="9">
        <f>IF($F12="","",IFERROR(SUMIFS('WIP-Bestand'!$O$8:$O$107,'WIP-Bestand'!$A$8:$A$107,$B$8,'WIP-Bestand'!$E$8:$E$107,$F12),0))</f>
        <v/>
      </c>
    </row>
    <row r="13">
      <c r="A13" s="10" t="inlineStr">
        <is>
          <t>Positionen ab Liegezeitschwelle</t>
        </is>
      </c>
      <c r="B13" s="11">
        <f>IFERROR(COUNTIFS('WIP-Bestand'!$A$8:$A$107,$B$8,'WIP-Bestand'!$L$8:$L$107,"&gt;0",'WIP-Bestand'!$P$8:$P$107,"&gt;="&amp;Parameter!$B$9),0)</f>
        <v/>
      </c>
      <c r="F13" s="12">
        <f>IFERROR(Parameter!A19,"")</f>
        <v/>
      </c>
      <c r="G13" s="13">
        <f>IF($F13="","",IFERROR(SUMIFS('WIP-Bestand'!$O$8:$O$107,'WIP-Bestand'!$A$8:$A$107,$B$8,'WIP-Bestand'!$E$8:$E$107,$F13),0))</f>
        <v/>
      </c>
    </row>
    <row r="14">
      <c r="A14" s="2" t="inlineStr">
        <is>
          <t>Prüffälle</t>
        </is>
      </c>
      <c r="B14" s="15">
        <f>IFERROR(COUNTIFS('WIP-Bestand'!$A$8:$A$107,$B$8,'WIP-Bestand'!$S$8:$S$107,"&lt;&gt;OK",'WIP-Bestand'!$S$8:$S$107,"&lt;&gt;"),0)</f>
        <v/>
      </c>
    </row>
  </sheetData>
  <autoFilter ref="A7:B14"/>
  <mergeCells count="1">
    <mergeCell ref="A1:O1"/>
  </mergeCells>
  <conditionalFormatting sqref="B12:B13">
    <cfRule type="expression" priority="1" dxfId="0">
      <formula>B12&gt;0</formula>
    </cfRule>
  </conditionalFormatting>
  <conditionalFormatting sqref="B14">
    <cfRule type="expression" priority="2" dxfId="0">
      <formula>B14&gt;0</formula>
    </cfRule>
    <cfRule type="expression" priority="3" dxfId="1">
      <formula>B14=0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/>
  </sheetPr>
  <dimension ref="A1:S10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5" customWidth="1" min="3" max="3"/>
    <col width="28" customWidth="1" min="4" max="4"/>
    <col width="23" customWidth="1" min="5" max="5"/>
    <col width="18" customWidth="1" min="6" max="6"/>
    <col width="23" customWidth="1" min="7" max="7"/>
    <col width="13" customWidth="1" min="8" max="8"/>
    <col width="13" customWidth="1" min="9" max="9"/>
    <col width="13" customWidth="1" min="10" max="10"/>
    <col width="11" customWidth="1" min="11" max="11"/>
    <col width="13" customWidth="1" min="12" max="12"/>
    <col width="18" customWidth="1" min="13" max="13"/>
    <col width="22" customWidth="1" min="14" max="14"/>
    <col width="17" customWidth="1" min="15" max="15"/>
    <col width="11" customWidth="1" min="16" max="16"/>
    <col width="16" customWidth="1" min="17" max="17"/>
    <col width="38" customWidth="1" min="18" max="18"/>
    <col width="29" customWidth="1" min="19" max="19"/>
  </cols>
  <sheetData>
    <row r="1" ht="30" customHeight="1">
      <c r="A1" s="1" t="inlineStr">
        <is>
          <t>WIP-Bestand nach Auftrag und Arbeitsgang</t>
        </is>
      </c>
    </row>
    <row r="2"/>
    <row r="3" ht="42" customHeight="1">
      <c r="A3" s="2" t="inlineStr">
        <is>
          <t>Zweck</t>
        </is>
      </c>
      <c r="B3" s="3" t="inlineStr">
        <is>
          <t>Erfasst und lokalisiert unfertige Erzeugnisse je Stichtag, Auftrag und Arbeitsgang für eine manuelle operative Bestandsentscheidung.</t>
        </is>
      </c>
    </row>
    <row r="4" ht="42" customHeight="1">
      <c r="A4" s="2" t="inlineStr">
        <is>
          <t>Datenquelle</t>
        </is>
      </c>
      <c r="B4" s="3" t="inlineStr">
        <is>
          <t>Manuelle Bestandsaufnahme aus Fertigungsunterlagen, Zählung vor Ort und abgestimmten Kostenannahmen; alle zehn Beispiele sind eindeutig fiktiv.</t>
        </is>
      </c>
    </row>
    <row r="5" ht="42" customHeight="1">
      <c r="A5" s="2" t="inlineStr">
        <is>
          <t>Sichtbares Ergebnis</t>
        </is>
      </c>
      <c r="B5" s="3" t="inlineStr">
        <is>
          <t>Berechnet Restmenge, geschätzten WIP-Wert und Liegetage und kennzeichnet fehlende, doppelte oder mengenmäßig unplausible Positionen.</t>
        </is>
      </c>
    </row>
    <row r="6">
      <c r="A6" s="4" t="inlineStr">
        <is>
          <t>Gelb = veränderbare Eingabe. Formelspalten sind nicht gelb. Der Prüfhinsweis ersetzt keine manuelle Bestandskontrolle.</t>
        </is>
      </c>
    </row>
    <row r="7" ht="42" customHeight="1">
      <c r="A7" s="5" t="inlineStr">
        <is>
          <t>Stichtag</t>
        </is>
      </c>
      <c r="B7" s="5" t="inlineStr">
        <is>
          <t>Auftrag</t>
        </is>
      </c>
      <c r="C7" s="5" t="inlineStr">
        <is>
          <t>Artikel-Nr.</t>
        </is>
      </c>
      <c r="D7" s="5" t="inlineStr">
        <is>
          <t>Artikelbezeichnung</t>
        </is>
      </c>
      <c r="E7" s="5" t="inlineStr">
        <is>
          <t>Anlage</t>
        </is>
      </c>
      <c r="F7" s="5" t="inlineStr">
        <is>
          <t>Arbeitsgang</t>
        </is>
      </c>
      <c r="G7" s="5" t="inlineStr">
        <is>
          <t>Verantwortungsbereich</t>
        </is>
      </c>
      <c r="H7" s="5" t="inlineStr">
        <is>
          <t>Startdatum</t>
        </is>
      </c>
      <c r="I7" s="5" t="inlineStr">
        <is>
          <t>Sollmenge</t>
        </is>
      </c>
      <c r="J7" s="5" t="inlineStr">
        <is>
          <t>Fertigmenge</t>
        </is>
      </c>
      <c r="K7" s="5" t="inlineStr">
        <is>
          <t>Ausschuss</t>
        </is>
      </c>
      <c r="L7" s="5" t="inlineStr">
        <is>
          <t>Restmenge</t>
        </is>
      </c>
      <c r="M7" s="5" t="inlineStr">
        <is>
          <t>Materialwert je Einheit</t>
        </is>
      </c>
      <c r="N7" s="5" t="inlineStr">
        <is>
          <t>Bearbeitungskosten je Einheit</t>
        </is>
      </c>
      <c r="O7" s="5" t="inlineStr">
        <is>
          <t>Wert unfertig</t>
        </is>
      </c>
      <c r="P7" s="5" t="inlineStr">
        <is>
          <t>Liegetage</t>
        </is>
      </c>
      <c r="Q7" s="5" t="inlineStr">
        <is>
          <t>Status</t>
        </is>
      </c>
      <c r="R7" s="5" t="inlineStr">
        <is>
          <t>Bemerkung</t>
        </is>
      </c>
      <c r="S7" s="5" t="inlineStr">
        <is>
          <t>Prüfhinsweis</t>
        </is>
      </c>
    </row>
    <row r="8">
      <c r="A8" s="16" t="n">
        <v>46274</v>
      </c>
      <c r="B8" s="17" t="inlineStr">
        <is>
          <t>FIK-2609-001</t>
        </is>
      </c>
      <c r="C8" s="17" t="inlineStr">
        <is>
          <t>FIK-A-101</t>
        </is>
      </c>
      <c r="D8" s="17" t="inlineStr">
        <is>
          <t>Trägerplatte Nordlicht</t>
        </is>
      </c>
      <c r="E8" s="17" t="inlineStr">
        <is>
          <t>Laserzelle L-01</t>
        </is>
      </c>
      <c r="F8" s="17" t="inlineStr">
        <is>
          <t>10 Zuschnitt</t>
        </is>
      </c>
      <c r="G8" s="17" t="inlineStr">
        <is>
          <t>Vorfertigung</t>
        </is>
      </c>
      <c r="H8" s="16" t="n">
        <v>46271</v>
      </c>
      <c r="I8" s="18" t="n">
        <v>120</v>
      </c>
      <c r="J8" s="18" t="n">
        <v>40</v>
      </c>
      <c r="K8" s="18" t="n">
        <v>2</v>
      </c>
      <c r="L8" s="15">
        <f>IF(OR($B8="",$I8="",$J8="",$K8=""),"",IFERROR($I8-$J8-$K8,""))</f>
        <v/>
      </c>
      <c r="M8" s="19" t="n">
        <v>45</v>
      </c>
      <c r="N8" s="19" t="n">
        <v>12</v>
      </c>
      <c r="O8" s="9">
        <f>IF(OR($L8="",$M8="",$N8=""),"",IFERROR($L8*($M8+$N8),""))</f>
        <v/>
      </c>
      <c r="P8" s="15">
        <f>IF(OR($A8="",$H8="",$L8="",$L8&lt;=0),"",IFERROR(MAX(0,$A8-$H8),""))</f>
        <v/>
      </c>
      <c r="Q8" s="17" t="inlineStr">
        <is>
          <t>Offen</t>
        </is>
      </c>
      <c r="R8" s="20" t="inlineStr">
        <is>
          <t>Zählung an Bereitstellfläche bestätigt</t>
        </is>
      </c>
      <c r="S8" s="21">
        <f>IF(COUNTA($A8:$K8,$M8:$N8,$Q8:$R8)=0,"",IF(COUNTIFS($A$8:$A$107,$A8,$B$8:$B$107,$B8,$F$8:$F$107,$F8)&gt;1,"Doppelter Schlüssel",IF(OR($A8="",$B8="",$C8="",$D8="",$E8="",$F8="",$G8="",$H8="",$I8="",$J8="",$K8="",$M8="",$N8="",$Q8=""),"Pflichtangabe fehlt",IF(OR($I8&lt;0,$J8&lt;0,$K8&lt;0,$M8&lt;0,$N8&lt;0),"Negative Eingabe",IF($J8+$K8&gt;$I8,"Menge unplausibel",IF($H8&gt;$A8,"Start nach Stichtag",IF(AND($L8=0,$Q8&lt;&gt;"Abgeschlossen"),"Status prüfen",IF(AND($L8&gt;0,$Q8="Abgeschlossen"),"Restmenge trotz Abschluss","OK"))))))))</f>
        <v/>
      </c>
    </row>
    <row r="9">
      <c r="A9" s="16" t="n">
        <v>46274</v>
      </c>
      <c r="B9" s="17" t="inlineStr">
        <is>
          <t>FIK-2609-002</t>
        </is>
      </c>
      <c r="C9" s="17" t="inlineStr">
        <is>
          <t>FIK-A-102</t>
        </is>
      </c>
      <c r="D9" s="17" t="inlineStr">
        <is>
          <t>Gehäuse Falkenbogen</t>
        </is>
      </c>
      <c r="E9" s="17" t="inlineStr">
        <is>
          <t>Abkantpresse A-02</t>
        </is>
      </c>
      <c r="F9" s="17" t="inlineStr">
        <is>
          <t>20 Umformen</t>
        </is>
      </c>
      <c r="G9" s="17" t="inlineStr">
        <is>
          <t>Umformung</t>
        </is>
      </c>
      <c r="H9" s="16" t="n">
        <v>46264</v>
      </c>
      <c r="I9" s="18" t="n">
        <v>200</v>
      </c>
      <c r="J9" s="18" t="n">
        <v>150</v>
      </c>
      <c r="K9" s="18" t="n">
        <v>5</v>
      </c>
      <c r="L9" s="11">
        <f>IF(OR($B9="",$I9="",$J9="",$K9=""),"",IFERROR($I9-$J9-$K9,""))</f>
        <v/>
      </c>
      <c r="M9" s="19" t="n">
        <v>18.5</v>
      </c>
      <c r="N9" s="19" t="n">
        <v>6.5</v>
      </c>
      <c r="O9" s="13">
        <f>IF(OR($L9="",$M9="",$N9=""),"",IFERROR($L9*($M9+$N9),""))</f>
        <v/>
      </c>
      <c r="P9" s="11">
        <f>IF(OR($A9="",$H9="",$L9="",$L9&lt;=0),"",IFERROR(MAX(0,$A9-$H9),""))</f>
        <v/>
      </c>
      <c r="Q9" s="17" t="inlineStr">
        <is>
          <t>Offen</t>
        </is>
      </c>
      <c r="R9" s="20" t="inlineStr">
        <is>
          <t>Zwischenlager West</t>
        </is>
      </c>
      <c r="S9" s="3">
        <f>IF(COUNTA($A9:$K9,$M9:$N9,$Q9:$R9)=0,"",IF(COUNTIFS($A$8:$A$107,$A9,$B$8:$B$107,$B9,$F$8:$F$107,$F9)&gt;1,"Doppelter Schlüssel",IF(OR($A9="",$B9="",$C9="",$D9="",$E9="",$F9="",$G9="",$H9="",$I9="",$J9="",$K9="",$M9="",$N9="",$Q9=""),"Pflichtangabe fehlt",IF(OR($I9&lt;0,$J9&lt;0,$K9&lt;0,$M9&lt;0,$N9&lt;0),"Negative Eingabe",IF($J9+$K9&gt;$I9,"Menge unplausibel",IF($H9&gt;$A9,"Start nach Stichtag",IF(AND($L9=0,$Q9&lt;&gt;"Abgeschlossen"),"Status prüfen",IF(AND($L9&gt;0,$Q9="Abgeschlossen"),"Restmenge trotz Abschluss","OK"))))))))</f>
        <v/>
      </c>
    </row>
    <row r="10">
      <c r="A10" s="16" t="n">
        <v>46274</v>
      </c>
      <c r="B10" s="17" t="inlineStr">
        <is>
          <t>FIK-2609-003</t>
        </is>
      </c>
      <c r="C10" s="17" t="inlineStr">
        <is>
          <t>FIK-A-103</t>
        </is>
      </c>
      <c r="D10" s="17" t="inlineStr">
        <is>
          <t>Rahmenmodul Kiesel</t>
        </is>
      </c>
      <c r="E10" s="17" t="inlineStr">
        <is>
          <t>Schweißzelle S-03</t>
        </is>
      </c>
      <c r="F10" s="17" t="inlineStr">
        <is>
          <t>30 Fügen</t>
        </is>
      </c>
      <c r="G10" s="17" t="inlineStr">
        <is>
          <t>Fügefertigung</t>
        </is>
      </c>
      <c r="H10" s="16" t="n">
        <v>46256</v>
      </c>
      <c r="I10" s="18" t="n">
        <v>80</v>
      </c>
      <c r="J10" s="18" t="n">
        <v>20</v>
      </c>
      <c r="K10" s="18" t="n">
        <v>0</v>
      </c>
      <c r="L10" s="15">
        <f>IF(OR($B10="",$I10="",$J10="",$K10=""),"",IFERROR($I10-$J10-$K10,""))</f>
        <v/>
      </c>
      <c r="M10" s="19" t="n">
        <v>120</v>
      </c>
      <c r="N10" s="19" t="n">
        <v>35</v>
      </c>
      <c r="O10" s="9">
        <f>IF(OR($L10="",$M10="",$N10=""),"",IFERROR($L10*($M10+$N10),""))</f>
        <v/>
      </c>
      <c r="P10" s="15">
        <f>IF(OR($A10="",$H10="",$L10="",$L10&lt;=0),"",IFERROR(MAX(0,$A10-$H10),""))</f>
        <v/>
      </c>
      <c r="Q10" s="17" t="inlineStr">
        <is>
          <t>Pausiert</t>
        </is>
      </c>
      <c r="R10" s="20" t="inlineStr">
        <is>
          <t>Materialprüfung intern offen</t>
        </is>
      </c>
      <c r="S10" s="21">
        <f>IF(COUNTA($A10:$K10,$M10:$N10,$Q10:$R10)=0,"",IF(COUNTIFS($A$8:$A$107,$A10,$B$8:$B$107,$B10,$F$8:$F$107,$F10)&gt;1,"Doppelter Schlüssel",IF(OR($A10="",$B10="",$C10="",$D10="",$E10="",$F10="",$G10="",$H10="",$I10="",$J10="",$K10="",$M10="",$N10="",$Q10=""),"Pflichtangabe fehlt",IF(OR($I10&lt;0,$J10&lt;0,$K10&lt;0,$M10&lt;0,$N10&lt;0),"Negative Eingabe",IF($J10+$K10&gt;$I10,"Menge unplausibel",IF($H10&gt;$A10,"Start nach Stichtag",IF(AND($L10=0,$Q10&lt;&gt;"Abgeschlossen"),"Status prüfen",IF(AND($L10&gt;0,$Q10="Abgeschlossen"),"Restmenge trotz Abschluss","OK"))))))))</f>
        <v/>
      </c>
    </row>
    <row r="11">
      <c r="A11" s="16" t="n">
        <v>46274</v>
      </c>
      <c r="B11" s="17" t="inlineStr">
        <is>
          <t>FIK-2609-004</t>
        </is>
      </c>
      <c r="C11" s="17" t="inlineStr">
        <is>
          <t>FIK-A-104</t>
        </is>
      </c>
      <c r="D11" s="17" t="inlineStr">
        <is>
          <t>Montageplatte Abendstern</t>
        </is>
      </c>
      <c r="E11" s="17" t="inlineStr">
        <is>
          <t>Montageinsel M-04</t>
        </is>
      </c>
      <c r="F11" s="17" t="inlineStr">
        <is>
          <t>60 Montieren</t>
        </is>
      </c>
      <c r="G11" s="17" t="inlineStr">
        <is>
          <t>Montage</t>
        </is>
      </c>
      <c r="H11" s="16" t="n">
        <v>46269</v>
      </c>
      <c r="I11" s="18" t="n">
        <v>300</v>
      </c>
      <c r="J11" s="18" t="n">
        <v>300</v>
      </c>
      <c r="K11" s="18" t="n">
        <v>0</v>
      </c>
      <c r="L11" s="11">
        <f>IF(OR($B11="",$I11="",$J11="",$K11=""),"",IFERROR($I11-$J11-$K11,""))</f>
        <v/>
      </c>
      <c r="M11" s="19" t="n">
        <v>32</v>
      </c>
      <c r="N11" s="19" t="n">
        <v>18</v>
      </c>
      <c r="O11" s="13">
        <f>IF(OR($L11="",$M11="",$N11=""),"",IFERROR($L11*($M11+$N11),""))</f>
        <v/>
      </c>
      <c r="P11" s="11">
        <f>IF(OR($A11="",$H11="",$L11="",$L11&lt;=0),"",IFERROR(MAX(0,$A11-$H11),""))</f>
        <v/>
      </c>
      <c r="Q11" s="17" t="inlineStr">
        <is>
          <t>Abgeschlossen</t>
        </is>
      </c>
      <c r="R11" s="20" t="inlineStr">
        <is>
          <t>Restmenge null</t>
        </is>
      </c>
      <c r="S11" s="3">
        <f>IF(COUNTA($A11:$K11,$M11:$N11,$Q11:$R11)=0,"",IF(COUNTIFS($A$8:$A$107,$A11,$B$8:$B$107,$B11,$F$8:$F$107,$F11)&gt;1,"Doppelter Schlüssel",IF(OR($A11="",$B11="",$C11="",$D11="",$E11="",$F11="",$G11="",$H11="",$I11="",$J11="",$K11="",$M11="",$N11="",$Q11=""),"Pflichtangabe fehlt",IF(OR($I11&lt;0,$J11&lt;0,$K11&lt;0,$M11&lt;0,$N11&lt;0),"Negative Eingabe",IF($J11+$K11&gt;$I11,"Menge unplausibel",IF($H11&gt;$A11,"Start nach Stichtag",IF(AND($L11=0,$Q11&lt;&gt;"Abgeschlossen"),"Status prüfen",IF(AND($L11&gt;0,$Q11="Abgeschlossen"),"Restmenge trotz Abschluss","OK"))))))))</f>
        <v/>
      </c>
    </row>
    <row r="12">
      <c r="A12" s="16" t="n">
        <v>46274</v>
      </c>
      <c r="B12" s="17" t="inlineStr">
        <is>
          <t>FIK-2609-005</t>
        </is>
      </c>
      <c r="C12" s="17" t="inlineStr">
        <is>
          <t>FIK-A-105</t>
        </is>
      </c>
      <c r="D12" s="17" t="inlineStr">
        <is>
          <t>Antriebswelle Morgenrot</t>
        </is>
      </c>
      <c r="E12" s="17" t="inlineStr">
        <is>
          <t>Drehzentrum D-05</t>
        </is>
      </c>
      <c r="F12" s="17" t="inlineStr">
        <is>
          <t>40 Zerspanen</t>
        </is>
      </c>
      <c r="G12" s="17" t="inlineStr">
        <is>
          <t>Zerspanung</t>
        </is>
      </c>
      <c r="H12" s="16" t="n">
        <v>46249</v>
      </c>
      <c r="I12" s="18" t="n">
        <v>60</v>
      </c>
      <c r="J12" s="18" t="n">
        <v>10</v>
      </c>
      <c r="K12" s="18" t="n">
        <v>1</v>
      </c>
      <c r="L12" s="15">
        <f>IF(OR($B12="",$I12="",$J12="",$K12=""),"",IFERROR($I12-$J12-$K12,""))</f>
        <v/>
      </c>
      <c r="M12" s="19" t="n">
        <v>340</v>
      </c>
      <c r="N12" s="19" t="n">
        <v>85</v>
      </c>
      <c r="O12" s="9">
        <f>IF(OR($L12="",$M12="",$N12=""),"",IFERROR($L12*($M12+$N12),""))</f>
        <v/>
      </c>
      <c r="P12" s="15">
        <f>IF(OR($A12="",$H12="",$L12="",$L12&lt;=0),"",IFERROR(MAX(0,$A12-$H12),""))</f>
        <v/>
      </c>
      <c r="Q12" s="17" t="inlineStr">
        <is>
          <t>Gesperrt</t>
        </is>
      </c>
      <c r="R12" s="20" t="inlineStr">
        <is>
          <t>Klärung vor Weiterbearbeitung</t>
        </is>
      </c>
      <c r="S12" s="21">
        <f>IF(COUNTA($A12:$K12,$M12:$N12,$Q12:$R12)=0,"",IF(COUNTIFS($A$8:$A$107,$A12,$B$8:$B$107,$B12,$F$8:$F$107,$F12)&gt;1,"Doppelter Schlüssel",IF(OR($A12="",$B12="",$C12="",$D12="",$E12="",$F12="",$G12="",$H12="",$I12="",$J12="",$K12="",$M12="",$N12="",$Q12=""),"Pflichtangabe fehlt",IF(OR($I12&lt;0,$J12&lt;0,$K12&lt;0,$M12&lt;0,$N12&lt;0),"Negative Eingabe",IF($J12+$K12&gt;$I12,"Menge unplausibel",IF($H12&gt;$A12,"Start nach Stichtag",IF(AND($L12=0,$Q12&lt;&gt;"Abgeschlossen"),"Status prüfen",IF(AND($L12&gt;0,$Q12="Abgeschlossen"),"Restmenge trotz Abschluss","OK"))))))))</f>
        <v/>
      </c>
    </row>
    <row r="13">
      <c r="A13" s="16" t="n">
        <v>46274</v>
      </c>
      <c r="B13" s="17" t="inlineStr">
        <is>
          <t>FIK-2609-006</t>
        </is>
      </c>
      <c r="C13" s="17" t="inlineStr">
        <is>
          <t>FIK-A-106</t>
        </is>
      </c>
      <c r="D13" s="17" t="inlineStr">
        <is>
          <t>Abdeckung Silberpfad</t>
        </is>
      </c>
      <c r="E13" s="17" t="inlineStr">
        <is>
          <t>Lackierlinie P-06</t>
        </is>
      </c>
      <c r="F13" s="17" t="inlineStr">
        <is>
          <t>50 Beschichten</t>
        </is>
      </c>
      <c r="G13" s="17" t="inlineStr">
        <is>
          <t>Oberfläche</t>
        </is>
      </c>
      <c r="H13" s="16" t="n">
        <v>46267</v>
      </c>
      <c r="I13" s="18" t="n">
        <v>500</v>
      </c>
      <c r="J13" s="18" t="n">
        <v>360</v>
      </c>
      <c r="K13" s="18" t="n">
        <v>10</v>
      </c>
      <c r="L13" s="11">
        <f>IF(OR($B13="",$I13="",$J13="",$K13=""),"",IFERROR($I13-$J13-$K13,""))</f>
        <v/>
      </c>
      <c r="M13" s="19" t="n">
        <v>9.800000000000001</v>
      </c>
      <c r="N13" s="19" t="n">
        <v>4.2</v>
      </c>
      <c r="O13" s="13">
        <f>IF(OR($L13="",$M13="",$N13=""),"",IFERROR($L13*($M13+$N13),""))</f>
        <v/>
      </c>
      <c r="P13" s="11">
        <f>IF(OR($A13="",$H13="",$L13="",$L13&lt;=0),"",IFERROR(MAX(0,$A13-$H13),""))</f>
        <v/>
      </c>
      <c r="Q13" s="17" t="inlineStr">
        <is>
          <t>Offen</t>
        </is>
      </c>
      <c r="R13" s="20" t="inlineStr">
        <is>
          <t>Gestellplatz P-06-2</t>
        </is>
      </c>
      <c r="S13" s="3">
        <f>IF(COUNTA($A13:$K13,$M13:$N13,$Q13:$R13)=0,"",IF(COUNTIFS($A$8:$A$107,$A13,$B$8:$B$107,$B13,$F$8:$F$107,$F13)&gt;1,"Doppelter Schlüssel",IF(OR($A13="",$B13="",$C13="",$D13="",$E13="",$F13="",$G13="",$H13="",$I13="",$J13="",$K13="",$M13="",$N13="",$Q13=""),"Pflichtangabe fehlt",IF(OR($I13&lt;0,$J13&lt;0,$K13&lt;0,$M13&lt;0,$N13&lt;0),"Negative Eingabe",IF($J13+$K13&gt;$I13,"Menge unplausibel",IF($H13&gt;$A13,"Start nach Stichtag",IF(AND($L13=0,$Q13&lt;&gt;"Abgeschlossen"),"Status prüfen",IF(AND($L13&gt;0,$Q13="Abgeschlossen"),"Restmenge trotz Abschluss","OK"))))))))</f>
        <v/>
      </c>
    </row>
    <row r="14">
      <c r="A14" s="16" t="n">
        <v>46274</v>
      </c>
      <c r="B14" s="17" t="inlineStr">
        <is>
          <t>FIK-2609-007</t>
        </is>
      </c>
      <c r="C14" s="17" t="inlineStr">
        <is>
          <t>FIK-A-107</t>
        </is>
      </c>
      <c r="D14" s="17" t="inlineStr">
        <is>
          <t>Schweißrahmen Birkenquell</t>
        </is>
      </c>
      <c r="E14" s="17" t="inlineStr">
        <is>
          <t>Schweißzelle S-03</t>
        </is>
      </c>
      <c r="F14" s="17" t="inlineStr">
        <is>
          <t>30 Fügen</t>
        </is>
      </c>
      <c r="G14" s="17" t="inlineStr">
        <is>
          <t>Fügefertigung</t>
        </is>
      </c>
      <c r="H14" s="16" t="n">
        <v>46259</v>
      </c>
      <c r="I14" s="18" t="n">
        <v>150</v>
      </c>
      <c r="J14" s="18" t="n">
        <v>75</v>
      </c>
      <c r="K14" s="18" t="n">
        <v>3</v>
      </c>
      <c r="L14" s="15">
        <f>IF(OR($B14="",$I14="",$J14="",$K14=""),"",IFERROR($I14-$J14-$K14,""))</f>
        <v/>
      </c>
      <c r="M14" s="19" t="n">
        <v>64</v>
      </c>
      <c r="N14" s="19" t="n">
        <v>22</v>
      </c>
      <c r="O14" s="9">
        <f>IF(OR($L14="",$M14="",$N14=""),"",IFERROR($L14*($M14+$N14),""))</f>
        <v/>
      </c>
      <c r="P14" s="15">
        <f>IF(OR($A14="",$H14="",$L14="",$L14&lt;=0),"",IFERROR(MAX(0,$A14-$H14),""))</f>
        <v/>
      </c>
      <c r="Q14" s="17" t="inlineStr">
        <is>
          <t>Offen</t>
        </is>
      </c>
      <c r="R14" s="20" t="inlineStr">
        <is>
          <t>Pufferzone Fügen</t>
        </is>
      </c>
      <c r="S14" s="21">
        <f>IF(COUNTA($A14:$K14,$M14:$N14,$Q14:$R14)=0,"",IF(COUNTIFS($A$8:$A$107,$A14,$B$8:$B$107,$B14,$F$8:$F$107,$F14)&gt;1,"Doppelter Schlüssel",IF(OR($A14="",$B14="",$C14="",$D14="",$E14="",$F14="",$G14="",$H14="",$I14="",$J14="",$K14="",$M14="",$N14="",$Q14=""),"Pflichtangabe fehlt",IF(OR($I14&lt;0,$J14&lt;0,$K14&lt;0,$M14&lt;0,$N14&lt;0),"Negative Eingabe",IF($J14+$K14&gt;$I14,"Menge unplausibel",IF($H14&gt;$A14,"Start nach Stichtag",IF(AND($L14=0,$Q14&lt;&gt;"Abgeschlossen"),"Status prüfen",IF(AND($L14&gt;0,$Q14="Abgeschlossen"),"Restmenge trotz Abschluss","OK"))))))))</f>
        <v/>
      </c>
    </row>
    <row r="15">
      <c r="A15" s="16" t="n">
        <v>46274</v>
      </c>
      <c r="B15" s="17" t="inlineStr">
        <is>
          <t>FIK-2609-008</t>
        </is>
      </c>
      <c r="C15" s="17" t="inlineStr">
        <is>
          <t>FIK-A-108</t>
        </is>
      </c>
      <c r="D15" s="17" t="inlineStr">
        <is>
          <t>Montagesatz Kupferstern</t>
        </is>
      </c>
      <c r="E15" s="17" t="inlineStr">
        <is>
          <t>Montageinsel M-04</t>
        </is>
      </c>
      <c r="F15" s="17" t="inlineStr">
        <is>
          <t>60 Montieren</t>
        </is>
      </c>
      <c r="G15" s="17" t="inlineStr">
        <is>
          <t>Montage</t>
        </is>
      </c>
      <c r="H15" s="16" t="n">
        <v>46243</v>
      </c>
      <c r="I15" s="18" t="n">
        <v>40</v>
      </c>
      <c r="J15" s="18" t="n">
        <v>5</v>
      </c>
      <c r="K15" s="18" t="n">
        <v>0</v>
      </c>
      <c r="L15" s="11">
        <f>IF(OR($B15="",$I15="",$J15="",$K15=""),"",IFERROR($I15-$J15-$K15,""))</f>
        <v/>
      </c>
      <c r="M15" s="19" t="n">
        <v>510</v>
      </c>
      <c r="N15" s="19" t="n">
        <v>140</v>
      </c>
      <c r="O15" s="13">
        <f>IF(OR($L15="",$M15="",$N15=""),"",IFERROR($L15*($M15+$N15),""))</f>
        <v/>
      </c>
      <c r="P15" s="11">
        <f>IF(OR($A15="",$H15="",$L15="",$L15&lt;=0),"",IFERROR(MAX(0,$A15-$H15),""))</f>
        <v/>
      </c>
      <c r="Q15" s="17" t="inlineStr">
        <is>
          <t>Zur Prüfung</t>
        </is>
      </c>
      <c r="R15" s="20" t="inlineStr">
        <is>
          <t>Lange Liegezeit manuell klären</t>
        </is>
      </c>
      <c r="S15" s="3">
        <f>IF(COUNTA($A15:$K15,$M15:$N15,$Q15:$R15)=0,"",IF(COUNTIFS($A$8:$A$107,$A15,$B$8:$B$107,$B15,$F$8:$F$107,$F15)&gt;1,"Doppelter Schlüssel",IF(OR($A15="",$B15="",$C15="",$D15="",$E15="",$F15="",$G15="",$H15="",$I15="",$J15="",$K15="",$M15="",$N15="",$Q15=""),"Pflichtangabe fehlt",IF(OR($I15&lt;0,$J15&lt;0,$K15&lt;0,$M15&lt;0,$N15&lt;0),"Negative Eingabe",IF($J15+$K15&gt;$I15,"Menge unplausibel",IF($H15&gt;$A15,"Start nach Stichtag",IF(AND($L15=0,$Q15&lt;&gt;"Abgeschlossen"),"Status prüfen",IF(AND($L15&gt;0,$Q15="Abgeschlossen"),"Restmenge trotz Abschluss","OK"))))))))</f>
        <v/>
      </c>
    </row>
    <row r="16">
      <c r="A16" s="16" t="n">
        <v>46274</v>
      </c>
      <c r="B16" s="17" t="inlineStr">
        <is>
          <t>FIK-2609-009</t>
        </is>
      </c>
      <c r="C16" s="17" t="inlineStr">
        <is>
          <t>FIK-A-109</t>
        </is>
      </c>
      <c r="D16" s="17" t="inlineStr">
        <is>
          <t>Blende Windtal</t>
        </is>
      </c>
      <c r="E16" s="17" t="inlineStr">
        <is>
          <t>Laserzelle L-01</t>
        </is>
      </c>
      <c r="F16" s="17" t="inlineStr">
        <is>
          <t>10 Zuschnitt</t>
        </is>
      </c>
      <c r="G16" s="17" t="inlineStr">
        <is>
          <t>Vorfertigung</t>
        </is>
      </c>
      <c r="H16" s="16" t="n">
        <v>46272</v>
      </c>
      <c r="I16" s="18" t="n">
        <v>1000</v>
      </c>
      <c r="J16" s="18" t="n">
        <v>920</v>
      </c>
      <c r="K16" s="18" t="n">
        <v>20</v>
      </c>
      <c r="L16" s="15">
        <f>IF(OR($B16="",$I16="",$J16="",$K16=""),"",IFERROR($I16-$J16-$K16,""))</f>
        <v/>
      </c>
      <c r="M16" s="19" t="n">
        <v>4.5</v>
      </c>
      <c r="N16" s="19" t="n">
        <v>1.5</v>
      </c>
      <c r="O16" s="9">
        <f>IF(OR($L16="",$M16="",$N16=""),"",IFERROR($L16*($M16+$N16),""))</f>
        <v/>
      </c>
      <c r="P16" s="15">
        <f>IF(OR($A16="",$H16="",$L16="",$L16&lt;=0),"",IFERROR(MAX(0,$A16-$H16),""))</f>
        <v/>
      </c>
      <c r="Q16" s="17" t="inlineStr">
        <is>
          <t>Offen</t>
        </is>
      </c>
      <c r="R16" s="20" t="inlineStr">
        <is>
          <t>Normalfall mit kleiner Restmenge</t>
        </is>
      </c>
      <c r="S16" s="21">
        <f>IF(COUNTA($A16:$K16,$M16:$N16,$Q16:$R16)=0,"",IF(COUNTIFS($A$8:$A$107,$A16,$B$8:$B$107,$B16,$F$8:$F$107,$F16)&gt;1,"Doppelter Schlüssel",IF(OR($A16="",$B16="",$C16="",$D16="",$E16="",$F16="",$G16="",$H16="",$I16="",$J16="",$K16="",$M16="",$N16="",$Q16=""),"Pflichtangabe fehlt",IF(OR($I16&lt;0,$J16&lt;0,$K16&lt;0,$M16&lt;0,$N16&lt;0),"Negative Eingabe",IF($J16+$K16&gt;$I16,"Menge unplausibel",IF($H16&gt;$A16,"Start nach Stichtag",IF(AND($L16=0,$Q16&lt;&gt;"Abgeschlossen"),"Status prüfen",IF(AND($L16&gt;0,$Q16="Abgeschlossen"),"Restmenge trotz Abschluss","OK"))))))))</f>
        <v/>
      </c>
    </row>
    <row r="17">
      <c r="A17" s="16" t="n">
        <v>46274</v>
      </c>
      <c r="B17" s="17" t="inlineStr">
        <is>
          <t>FIK-2609-010</t>
        </is>
      </c>
      <c r="C17" s="17" t="inlineStr">
        <is>
          <t>FIK-A-110</t>
        </is>
      </c>
      <c r="D17" s="17" t="inlineStr">
        <is>
          <t>Grundkörper Eichenfunke</t>
        </is>
      </c>
      <c r="E17" s="17" t="inlineStr">
        <is>
          <t>Abkantpresse A-02</t>
        </is>
      </c>
      <c r="F17" s="17" t="inlineStr">
        <is>
          <t>20 Umformen</t>
        </is>
      </c>
      <c r="G17" s="17" t="inlineStr">
        <is>
          <t>Umformung</t>
        </is>
      </c>
      <c r="H17" s="16" t="n">
        <v>46260</v>
      </c>
      <c r="I17" s="18" t="n">
        <v>50</v>
      </c>
      <c r="J17" s="18" t="n">
        <v>25</v>
      </c>
      <c r="K17" s="18" t="n">
        <v>0</v>
      </c>
      <c r="L17" s="11">
        <f>IF(OR($B17="",$I17="",$J17="",$K17=""),"",IFERROR($I17-$J17-$K17,""))</f>
        <v/>
      </c>
      <c r="M17" s="19" t="n">
        <v>800</v>
      </c>
      <c r="N17" s="19" t="n">
        <v>200</v>
      </c>
      <c r="O17" s="13">
        <f>IF(OR($L17="",$M17="",$N17=""),"",IFERROR($L17*($M17+$N17),""))</f>
        <v/>
      </c>
      <c r="P17" s="11">
        <f>IF(OR($A17="",$H17="",$L17="",$L17&lt;=0),"",IFERROR(MAX(0,$A17-$H17),""))</f>
        <v/>
      </c>
      <c r="Q17" s="17" t="inlineStr">
        <is>
          <t>Zur Prüfung</t>
        </is>
      </c>
      <c r="R17" s="20" t="inlineStr">
        <is>
          <t>Grenzfall: beide Schwellen genau erreicht</t>
        </is>
      </c>
      <c r="S17" s="3">
        <f>IF(COUNTA($A17:$K17,$M17:$N17,$Q17:$R17)=0,"",IF(COUNTIFS($A$8:$A$107,$A17,$B$8:$B$107,$B17,$F$8:$F$107,$F17)&gt;1,"Doppelter Schlüssel",IF(OR($A17="",$B17="",$C17="",$D17="",$E17="",$F17="",$G17="",$H17="",$I17="",$J17="",$K17="",$M17="",$N17="",$Q17=""),"Pflichtangabe fehlt",IF(OR($I17&lt;0,$J17&lt;0,$K17&lt;0,$M17&lt;0,$N17&lt;0),"Negative Eingabe",IF($J17+$K17&gt;$I17,"Menge unplausibel",IF($H17&gt;$A17,"Start nach Stichtag",IF(AND($L17=0,$Q17&lt;&gt;"Abgeschlossen"),"Status prüfen",IF(AND($L17&gt;0,$Q17="Abgeschlossen"),"Restmenge trotz Abschluss","OK"))))))))</f>
        <v/>
      </c>
    </row>
    <row r="18">
      <c r="A18" s="16" t="n"/>
      <c r="B18" s="17" t="n"/>
      <c r="C18" s="17" t="n"/>
      <c r="D18" s="17" t="n"/>
      <c r="E18" s="17" t="n"/>
      <c r="F18" s="17" t="n"/>
      <c r="G18" s="17" t="n"/>
      <c r="H18" s="16" t="n"/>
      <c r="I18" s="18" t="n"/>
      <c r="J18" s="18" t="n"/>
      <c r="K18" s="18" t="n"/>
      <c r="L18" s="15">
        <f>IF(OR($B18="",$I18="",$J18="",$K18=""),"",IFERROR($I18-$J18-$K18,""))</f>
        <v/>
      </c>
      <c r="M18" s="19" t="n"/>
      <c r="N18" s="19" t="n"/>
      <c r="O18" s="9">
        <f>IF(OR($L18="",$M18="",$N18=""),"",IFERROR($L18*($M18+$N18),""))</f>
        <v/>
      </c>
      <c r="P18" s="15">
        <f>IF(OR($A18="",$H18="",$L18="",$L18&lt;=0),"",IFERROR(MAX(0,$A18-$H18),""))</f>
        <v/>
      </c>
      <c r="Q18" s="17" t="n"/>
      <c r="R18" s="20" t="n"/>
      <c r="S18" s="21">
        <f>IF(COUNTA($A18:$K18,$M18:$N18,$Q18:$R18)=0,"",IF(COUNTIFS($A$8:$A$107,$A18,$B$8:$B$107,$B18,$F$8:$F$107,$F18)&gt;1,"Doppelter Schlüssel",IF(OR($A18="",$B18="",$C18="",$D18="",$E18="",$F18="",$G18="",$H18="",$I18="",$J18="",$K18="",$M18="",$N18="",$Q18=""),"Pflichtangabe fehlt",IF(OR($I18&lt;0,$J18&lt;0,$K18&lt;0,$M18&lt;0,$N18&lt;0),"Negative Eingabe",IF($J18+$K18&gt;$I18,"Menge unplausibel",IF($H18&gt;$A18,"Start nach Stichtag",IF(AND($L18=0,$Q18&lt;&gt;"Abgeschlossen"),"Status prüfen",IF(AND($L18&gt;0,$Q18="Abgeschlossen"),"Restmenge trotz Abschluss","OK"))))))))</f>
        <v/>
      </c>
    </row>
    <row r="19">
      <c r="A19" s="16" t="n"/>
      <c r="B19" s="17" t="n"/>
      <c r="C19" s="17" t="n"/>
      <c r="D19" s="17" t="n"/>
      <c r="E19" s="17" t="n"/>
      <c r="F19" s="17" t="n"/>
      <c r="G19" s="17" t="n"/>
      <c r="H19" s="16" t="n"/>
      <c r="I19" s="18" t="n"/>
      <c r="J19" s="18" t="n"/>
      <c r="K19" s="18" t="n"/>
      <c r="L19" s="11">
        <f>IF(OR($B19="",$I19="",$J19="",$K19=""),"",IFERROR($I19-$J19-$K19,""))</f>
        <v/>
      </c>
      <c r="M19" s="19" t="n"/>
      <c r="N19" s="19" t="n"/>
      <c r="O19" s="13">
        <f>IF(OR($L19="",$M19="",$N19=""),"",IFERROR($L19*($M19+$N19),""))</f>
        <v/>
      </c>
      <c r="P19" s="11">
        <f>IF(OR($A19="",$H19="",$L19="",$L19&lt;=0),"",IFERROR(MAX(0,$A19-$H19),""))</f>
        <v/>
      </c>
      <c r="Q19" s="17" t="n"/>
      <c r="R19" s="20" t="n"/>
      <c r="S19" s="3">
        <f>IF(COUNTA($A19:$K19,$M19:$N19,$Q19:$R19)=0,"",IF(COUNTIFS($A$8:$A$107,$A19,$B$8:$B$107,$B19,$F$8:$F$107,$F19)&gt;1,"Doppelter Schlüssel",IF(OR($A19="",$B19="",$C19="",$D19="",$E19="",$F19="",$G19="",$H19="",$I19="",$J19="",$K19="",$M19="",$N19="",$Q19=""),"Pflichtangabe fehlt",IF(OR($I19&lt;0,$J19&lt;0,$K19&lt;0,$M19&lt;0,$N19&lt;0),"Negative Eingabe",IF($J19+$K19&gt;$I19,"Menge unplausibel",IF($H19&gt;$A19,"Start nach Stichtag",IF(AND($L19=0,$Q19&lt;&gt;"Abgeschlossen"),"Status prüfen",IF(AND($L19&gt;0,$Q19="Abgeschlossen"),"Restmenge trotz Abschluss","OK"))))))))</f>
        <v/>
      </c>
    </row>
    <row r="20">
      <c r="A20" s="16" t="n"/>
      <c r="B20" s="17" t="n"/>
      <c r="C20" s="17" t="n"/>
      <c r="D20" s="17" t="n"/>
      <c r="E20" s="17" t="n"/>
      <c r="F20" s="17" t="n"/>
      <c r="G20" s="17" t="n"/>
      <c r="H20" s="16" t="n"/>
      <c r="I20" s="18" t="n"/>
      <c r="J20" s="18" t="n"/>
      <c r="K20" s="18" t="n"/>
      <c r="L20" s="15">
        <f>IF(OR($B20="",$I20="",$J20="",$K20=""),"",IFERROR($I20-$J20-$K20,""))</f>
        <v/>
      </c>
      <c r="M20" s="19" t="n"/>
      <c r="N20" s="19" t="n"/>
      <c r="O20" s="9">
        <f>IF(OR($L20="",$M20="",$N20=""),"",IFERROR($L20*($M20+$N20),""))</f>
        <v/>
      </c>
      <c r="P20" s="15">
        <f>IF(OR($A20="",$H20="",$L20="",$L20&lt;=0),"",IFERROR(MAX(0,$A20-$H20),""))</f>
        <v/>
      </c>
      <c r="Q20" s="17" t="n"/>
      <c r="R20" s="20" t="n"/>
      <c r="S20" s="21">
        <f>IF(COUNTA($A20:$K20,$M20:$N20,$Q20:$R20)=0,"",IF(COUNTIFS($A$8:$A$107,$A20,$B$8:$B$107,$B20,$F$8:$F$107,$F20)&gt;1,"Doppelter Schlüssel",IF(OR($A20="",$B20="",$C20="",$D20="",$E20="",$F20="",$G20="",$H20="",$I20="",$J20="",$K20="",$M20="",$N20="",$Q20=""),"Pflichtangabe fehlt",IF(OR($I20&lt;0,$J20&lt;0,$K20&lt;0,$M20&lt;0,$N20&lt;0),"Negative Eingabe",IF($J20+$K20&gt;$I20,"Menge unplausibel",IF($H20&gt;$A20,"Start nach Stichtag",IF(AND($L20=0,$Q20&lt;&gt;"Abgeschlossen"),"Status prüfen",IF(AND($L20&gt;0,$Q20="Abgeschlossen"),"Restmenge trotz Abschluss","OK"))))))))</f>
        <v/>
      </c>
    </row>
    <row r="21">
      <c r="A21" s="16" t="n"/>
      <c r="B21" s="17" t="n"/>
      <c r="C21" s="17" t="n"/>
      <c r="D21" s="17" t="n"/>
      <c r="E21" s="17" t="n"/>
      <c r="F21" s="17" t="n"/>
      <c r="G21" s="17" t="n"/>
      <c r="H21" s="16" t="n"/>
      <c r="I21" s="18" t="n"/>
      <c r="J21" s="18" t="n"/>
      <c r="K21" s="18" t="n"/>
      <c r="L21" s="11">
        <f>IF(OR($B21="",$I21="",$J21="",$K21=""),"",IFERROR($I21-$J21-$K21,""))</f>
        <v/>
      </c>
      <c r="M21" s="19" t="n"/>
      <c r="N21" s="19" t="n"/>
      <c r="O21" s="13">
        <f>IF(OR($L21="",$M21="",$N21=""),"",IFERROR($L21*($M21+$N21),""))</f>
        <v/>
      </c>
      <c r="P21" s="11">
        <f>IF(OR($A21="",$H21="",$L21="",$L21&lt;=0),"",IFERROR(MAX(0,$A21-$H21),""))</f>
        <v/>
      </c>
      <c r="Q21" s="17" t="n"/>
      <c r="R21" s="20" t="n"/>
      <c r="S21" s="3">
        <f>IF(COUNTA($A21:$K21,$M21:$N21,$Q21:$R21)=0,"",IF(COUNTIFS($A$8:$A$107,$A21,$B$8:$B$107,$B21,$F$8:$F$107,$F21)&gt;1,"Doppelter Schlüssel",IF(OR($A21="",$B21="",$C21="",$D21="",$E21="",$F21="",$G21="",$H21="",$I21="",$J21="",$K21="",$M21="",$N21="",$Q21=""),"Pflichtangabe fehlt",IF(OR($I21&lt;0,$J21&lt;0,$K21&lt;0,$M21&lt;0,$N21&lt;0),"Negative Eingabe",IF($J21+$K21&gt;$I21,"Menge unplausibel",IF($H21&gt;$A21,"Start nach Stichtag",IF(AND($L21=0,$Q21&lt;&gt;"Abgeschlossen"),"Status prüfen",IF(AND($L21&gt;0,$Q21="Abgeschlossen"),"Restmenge trotz Abschluss","OK"))))))))</f>
        <v/>
      </c>
    </row>
    <row r="22">
      <c r="A22" s="16" t="n"/>
      <c r="B22" s="17" t="n"/>
      <c r="C22" s="17" t="n"/>
      <c r="D22" s="17" t="n"/>
      <c r="E22" s="17" t="n"/>
      <c r="F22" s="17" t="n"/>
      <c r="G22" s="17" t="n"/>
      <c r="H22" s="16" t="n"/>
      <c r="I22" s="18" t="n"/>
      <c r="J22" s="18" t="n"/>
      <c r="K22" s="18" t="n"/>
      <c r="L22" s="15">
        <f>IF(OR($B22="",$I22="",$J22="",$K22=""),"",IFERROR($I22-$J22-$K22,""))</f>
        <v/>
      </c>
      <c r="M22" s="19" t="n"/>
      <c r="N22" s="19" t="n"/>
      <c r="O22" s="9">
        <f>IF(OR($L22="",$M22="",$N22=""),"",IFERROR($L22*($M22+$N22),""))</f>
        <v/>
      </c>
      <c r="P22" s="15">
        <f>IF(OR($A22="",$H22="",$L22="",$L22&lt;=0),"",IFERROR(MAX(0,$A22-$H22),""))</f>
        <v/>
      </c>
      <c r="Q22" s="17" t="n"/>
      <c r="R22" s="20" t="n"/>
      <c r="S22" s="21">
        <f>IF(COUNTA($A22:$K22,$M22:$N22,$Q22:$R22)=0,"",IF(COUNTIFS($A$8:$A$107,$A22,$B$8:$B$107,$B22,$F$8:$F$107,$F22)&gt;1,"Doppelter Schlüssel",IF(OR($A22="",$B22="",$C22="",$D22="",$E22="",$F22="",$G22="",$H22="",$I22="",$J22="",$K22="",$M22="",$N22="",$Q22=""),"Pflichtangabe fehlt",IF(OR($I22&lt;0,$J22&lt;0,$K22&lt;0,$M22&lt;0,$N22&lt;0),"Negative Eingabe",IF($J22+$K22&gt;$I22,"Menge unplausibel",IF($H22&gt;$A22,"Start nach Stichtag",IF(AND($L22=0,$Q22&lt;&gt;"Abgeschlossen"),"Status prüfen",IF(AND($L22&gt;0,$Q22="Abgeschlossen"),"Restmenge trotz Abschluss","OK"))))))))</f>
        <v/>
      </c>
    </row>
    <row r="23">
      <c r="A23" s="16" t="n"/>
      <c r="B23" s="17" t="n"/>
      <c r="C23" s="17" t="n"/>
      <c r="D23" s="17" t="n"/>
      <c r="E23" s="17" t="n"/>
      <c r="F23" s="17" t="n"/>
      <c r="G23" s="17" t="n"/>
      <c r="H23" s="16" t="n"/>
      <c r="I23" s="18" t="n"/>
      <c r="J23" s="18" t="n"/>
      <c r="K23" s="18" t="n"/>
      <c r="L23" s="11">
        <f>IF(OR($B23="",$I23="",$J23="",$K23=""),"",IFERROR($I23-$J23-$K23,""))</f>
        <v/>
      </c>
      <c r="M23" s="19" t="n"/>
      <c r="N23" s="19" t="n"/>
      <c r="O23" s="13">
        <f>IF(OR($L23="",$M23="",$N23=""),"",IFERROR($L23*($M23+$N23),""))</f>
        <v/>
      </c>
      <c r="P23" s="11">
        <f>IF(OR($A23="",$H23="",$L23="",$L23&lt;=0),"",IFERROR(MAX(0,$A23-$H23),""))</f>
        <v/>
      </c>
      <c r="Q23" s="17" t="n"/>
      <c r="R23" s="20" t="n"/>
      <c r="S23" s="3">
        <f>IF(COUNTA($A23:$K23,$M23:$N23,$Q23:$R23)=0,"",IF(COUNTIFS($A$8:$A$107,$A23,$B$8:$B$107,$B23,$F$8:$F$107,$F23)&gt;1,"Doppelter Schlüssel",IF(OR($A23="",$B23="",$C23="",$D23="",$E23="",$F23="",$G23="",$H23="",$I23="",$J23="",$K23="",$M23="",$N23="",$Q23=""),"Pflichtangabe fehlt",IF(OR($I23&lt;0,$J23&lt;0,$K23&lt;0,$M23&lt;0,$N23&lt;0),"Negative Eingabe",IF($J23+$K23&gt;$I23,"Menge unplausibel",IF($H23&gt;$A23,"Start nach Stichtag",IF(AND($L23=0,$Q23&lt;&gt;"Abgeschlossen"),"Status prüfen",IF(AND($L23&gt;0,$Q23="Abgeschlossen"),"Restmenge trotz Abschluss","OK"))))))))</f>
        <v/>
      </c>
    </row>
    <row r="24">
      <c r="A24" s="16" t="n"/>
      <c r="B24" s="17" t="n"/>
      <c r="C24" s="17" t="n"/>
      <c r="D24" s="17" t="n"/>
      <c r="E24" s="17" t="n"/>
      <c r="F24" s="17" t="n"/>
      <c r="G24" s="17" t="n"/>
      <c r="H24" s="16" t="n"/>
      <c r="I24" s="18" t="n"/>
      <c r="J24" s="18" t="n"/>
      <c r="K24" s="18" t="n"/>
      <c r="L24" s="15">
        <f>IF(OR($B24="",$I24="",$J24="",$K24=""),"",IFERROR($I24-$J24-$K24,""))</f>
        <v/>
      </c>
      <c r="M24" s="19" t="n"/>
      <c r="N24" s="19" t="n"/>
      <c r="O24" s="9">
        <f>IF(OR($L24="",$M24="",$N24=""),"",IFERROR($L24*($M24+$N24),""))</f>
        <v/>
      </c>
      <c r="P24" s="15">
        <f>IF(OR($A24="",$H24="",$L24="",$L24&lt;=0),"",IFERROR(MAX(0,$A24-$H24),""))</f>
        <v/>
      </c>
      <c r="Q24" s="17" t="n"/>
      <c r="R24" s="20" t="n"/>
      <c r="S24" s="21">
        <f>IF(COUNTA($A24:$K24,$M24:$N24,$Q24:$R24)=0,"",IF(COUNTIFS($A$8:$A$107,$A24,$B$8:$B$107,$B24,$F$8:$F$107,$F24)&gt;1,"Doppelter Schlüssel",IF(OR($A24="",$B24="",$C24="",$D24="",$E24="",$F24="",$G24="",$H24="",$I24="",$J24="",$K24="",$M24="",$N24="",$Q24=""),"Pflichtangabe fehlt",IF(OR($I24&lt;0,$J24&lt;0,$K24&lt;0,$M24&lt;0,$N24&lt;0),"Negative Eingabe",IF($J24+$K24&gt;$I24,"Menge unplausibel",IF($H24&gt;$A24,"Start nach Stichtag",IF(AND($L24=0,$Q24&lt;&gt;"Abgeschlossen"),"Status prüfen",IF(AND($L24&gt;0,$Q24="Abgeschlossen"),"Restmenge trotz Abschluss","OK"))))))))</f>
        <v/>
      </c>
    </row>
    <row r="25">
      <c r="A25" s="16" t="n"/>
      <c r="B25" s="17" t="n"/>
      <c r="C25" s="17" t="n"/>
      <c r="D25" s="17" t="n"/>
      <c r="E25" s="17" t="n"/>
      <c r="F25" s="17" t="n"/>
      <c r="G25" s="17" t="n"/>
      <c r="H25" s="16" t="n"/>
      <c r="I25" s="18" t="n"/>
      <c r="J25" s="18" t="n"/>
      <c r="K25" s="18" t="n"/>
      <c r="L25" s="11">
        <f>IF(OR($B25="",$I25="",$J25="",$K25=""),"",IFERROR($I25-$J25-$K25,""))</f>
        <v/>
      </c>
      <c r="M25" s="19" t="n"/>
      <c r="N25" s="19" t="n"/>
      <c r="O25" s="13">
        <f>IF(OR($L25="",$M25="",$N25=""),"",IFERROR($L25*($M25+$N25),""))</f>
        <v/>
      </c>
      <c r="P25" s="11">
        <f>IF(OR($A25="",$H25="",$L25="",$L25&lt;=0),"",IFERROR(MAX(0,$A25-$H25),""))</f>
        <v/>
      </c>
      <c r="Q25" s="17" t="n"/>
      <c r="R25" s="20" t="n"/>
      <c r="S25" s="3">
        <f>IF(COUNTA($A25:$K25,$M25:$N25,$Q25:$R25)=0,"",IF(COUNTIFS($A$8:$A$107,$A25,$B$8:$B$107,$B25,$F$8:$F$107,$F25)&gt;1,"Doppelter Schlüssel",IF(OR($A25="",$B25="",$C25="",$D25="",$E25="",$F25="",$G25="",$H25="",$I25="",$J25="",$K25="",$M25="",$N25="",$Q25=""),"Pflichtangabe fehlt",IF(OR($I25&lt;0,$J25&lt;0,$K25&lt;0,$M25&lt;0,$N25&lt;0),"Negative Eingabe",IF($J25+$K25&gt;$I25,"Menge unplausibel",IF($H25&gt;$A25,"Start nach Stichtag",IF(AND($L25=0,$Q25&lt;&gt;"Abgeschlossen"),"Status prüfen",IF(AND($L25&gt;0,$Q25="Abgeschlossen"),"Restmenge trotz Abschluss","OK"))))))))</f>
        <v/>
      </c>
    </row>
    <row r="26">
      <c r="A26" s="16" t="n"/>
      <c r="B26" s="17" t="n"/>
      <c r="C26" s="17" t="n"/>
      <c r="D26" s="17" t="n"/>
      <c r="E26" s="17" t="n"/>
      <c r="F26" s="17" t="n"/>
      <c r="G26" s="17" t="n"/>
      <c r="H26" s="16" t="n"/>
      <c r="I26" s="18" t="n"/>
      <c r="J26" s="18" t="n"/>
      <c r="K26" s="18" t="n"/>
      <c r="L26" s="15">
        <f>IF(OR($B26="",$I26="",$J26="",$K26=""),"",IFERROR($I26-$J26-$K26,""))</f>
        <v/>
      </c>
      <c r="M26" s="19" t="n"/>
      <c r="N26" s="19" t="n"/>
      <c r="O26" s="9">
        <f>IF(OR($L26="",$M26="",$N26=""),"",IFERROR($L26*($M26+$N26),""))</f>
        <v/>
      </c>
      <c r="P26" s="15">
        <f>IF(OR($A26="",$H26="",$L26="",$L26&lt;=0),"",IFERROR(MAX(0,$A26-$H26),""))</f>
        <v/>
      </c>
      <c r="Q26" s="17" t="n"/>
      <c r="R26" s="20" t="n"/>
      <c r="S26" s="21">
        <f>IF(COUNTA($A26:$K26,$M26:$N26,$Q26:$R26)=0,"",IF(COUNTIFS($A$8:$A$107,$A26,$B$8:$B$107,$B26,$F$8:$F$107,$F26)&gt;1,"Doppelter Schlüssel",IF(OR($A26="",$B26="",$C26="",$D26="",$E26="",$F26="",$G26="",$H26="",$I26="",$J26="",$K26="",$M26="",$N26="",$Q26=""),"Pflichtangabe fehlt",IF(OR($I26&lt;0,$J26&lt;0,$K26&lt;0,$M26&lt;0,$N26&lt;0),"Negative Eingabe",IF($J26+$K26&gt;$I26,"Menge unplausibel",IF($H26&gt;$A26,"Start nach Stichtag",IF(AND($L26=0,$Q26&lt;&gt;"Abgeschlossen"),"Status prüfen",IF(AND($L26&gt;0,$Q26="Abgeschlossen"),"Restmenge trotz Abschluss","OK"))))))))</f>
        <v/>
      </c>
    </row>
    <row r="27">
      <c r="A27" s="16" t="n"/>
      <c r="B27" s="17" t="n"/>
      <c r="C27" s="17" t="n"/>
      <c r="D27" s="17" t="n"/>
      <c r="E27" s="17" t="n"/>
      <c r="F27" s="17" t="n"/>
      <c r="G27" s="17" t="n"/>
      <c r="H27" s="16" t="n"/>
      <c r="I27" s="18" t="n"/>
      <c r="J27" s="18" t="n"/>
      <c r="K27" s="18" t="n"/>
      <c r="L27" s="11">
        <f>IF(OR($B27="",$I27="",$J27="",$K27=""),"",IFERROR($I27-$J27-$K27,""))</f>
        <v/>
      </c>
      <c r="M27" s="19" t="n"/>
      <c r="N27" s="19" t="n"/>
      <c r="O27" s="13">
        <f>IF(OR($L27="",$M27="",$N27=""),"",IFERROR($L27*($M27+$N27),""))</f>
        <v/>
      </c>
      <c r="P27" s="11">
        <f>IF(OR($A27="",$H27="",$L27="",$L27&lt;=0),"",IFERROR(MAX(0,$A27-$H27),""))</f>
        <v/>
      </c>
      <c r="Q27" s="17" t="n"/>
      <c r="R27" s="20" t="n"/>
      <c r="S27" s="3">
        <f>IF(COUNTA($A27:$K27,$M27:$N27,$Q27:$R27)=0,"",IF(COUNTIFS($A$8:$A$107,$A27,$B$8:$B$107,$B27,$F$8:$F$107,$F27)&gt;1,"Doppelter Schlüssel",IF(OR($A27="",$B27="",$C27="",$D27="",$E27="",$F27="",$G27="",$H27="",$I27="",$J27="",$K27="",$M27="",$N27="",$Q27=""),"Pflichtangabe fehlt",IF(OR($I27&lt;0,$J27&lt;0,$K27&lt;0,$M27&lt;0,$N27&lt;0),"Negative Eingabe",IF($J27+$K27&gt;$I27,"Menge unplausibel",IF($H27&gt;$A27,"Start nach Stichtag",IF(AND($L27=0,$Q27&lt;&gt;"Abgeschlossen"),"Status prüfen",IF(AND($L27&gt;0,$Q27="Abgeschlossen"),"Restmenge trotz Abschluss","OK"))))))))</f>
        <v/>
      </c>
    </row>
    <row r="28">
      <c r="A28" s="16" t="n"/>
      <c r="B28" s="17" t="n"/>
      <c r="C28" s="17" t="n"/>
      <c r="D28" s="17" t="n"/>
      <c r="E28" s="17" t="n"/>
      <c r="F28" s="17" t="n"/>
      <c r="G28" s="17" t="n"/>
      <c r="H28" s="16" t="n"/>
      <c r="I28" s="18" t="n"/>
      <c r="J28" s="18" t="n"/>
      <c r="K28" s="18" t="n"/>
      <c r="L28" s="15">
        <f>IF(OR($B28="",$I28="",$J28="",$K28=""),"",IFERROR($I28-$J28-$K28,""))</f>
        <v/>
      </c>
      <c r="M28" s="19" t="n"/>
      <c r="N28" s="19" t="n"/>
      <c r="O28" s="9">
        <f>IF(OR($L28="",$M28="",$N28=""),"",IFERROR($L28*($M28+$N28),""))</f>
        <v/>
      </c>
      <c r="P28" s="15">
        <f>IF(OR($A28="",$H28="",$L28="",$L28&lt;=0),"",IFERROR(MAX(0,$A28-$H28),""))</f>
        <v/>
      </c>
      <c r="Q28" s="17" t="n"/>
      <c r="R28" s="20" t="n"/>
      <c r="S28" s="21">
        <f>IF(COUNTA($A28:$K28,$M28:$N28,$Q28:$R28)=0,"",IF(COUNTIFS($A$8:$A$107,$A28,$B$8:$B$107,$B28,$F$8:$F$107,$F28)&gt;1,"Doppelter Schlüssel",IF(OR($A28="",$B28="",$C28="",$D28="",$E28="",$F28="",$G28="",$H28="",$I28="",$J28="",$K28="",$M28="",$N28="",$Q28=""),"Pflichtangabe fehlt",IF(OR($I28&lt;0,$J28&lt;0,$K28&lt;0,$M28&lt;0,$N28&lt;0),"Negative Eingabe",IF($J28+$K28&gt;$I28,"Menge unplausibel",IF($H28&gt;$A28,"Start nach Stichtag",IF(AND($L28=0,$Q28&lt;&gt;"Abgeschlossen"),"Status prüfen",IF(AND($L28&gt;0,$Q28="Abgeschlossen"),"Restmenge trotz Abschluss","OK"))))))))</f>
        <v/>
      </c>
    </row>
    <row r="29">
      <c r="A29" s="16" t="n"/>
      <c r="B29" s="17" t="n"/>
      <c r="C29" s="17" t="n"/>
      <c r="D29" s="17" t="n"/>
      <c r="E29" s="17" t="n"/>
      <c r="F29" s="17" t="n"/>
      <c r="G29" s="17" t="n"/>
      <c r="H29" s="16" t="n"/>
      <c r="I29" s="18" t="n"/>
      <c r="J29" s="18" t="n"/>
      <c r="K29" s="18" t="n"/>
      <c r="L29" s="11">
        <f>IF(OR($B29="",$I29="",$J29="",$K29=""),"",IFERROR($I29-$J29-$K29,""))</f>
        <v/>
      </c>
      <c r="M29" s="19" t="n"/>
      <c r="N29" s="19" t="n"/>
      <c r="O29" s="13">
        <f>IF(OR($L29="",$M29="",$N29=""),"",IFERROR($L29*($M29+$N29),""))</f>
        <v/>
      </c>
      <c r="P29" s="11">
        <f>IF(OR($A29="",$H29="",$L29="",$L29&lt;=0),"",IFERROR(MAX(0,$A29-$H29),""))</f>
        <v/>
      </c>
      <c r="Q29" s="17" t="n"/>
      <c r="R29" s="20" t="n"/>
      <c r="S29" s="3">
        <f>IF(COUNTA($A29:$K29,$M29:$N29,$Q29:$R29)=0,"",IF(COUNTIFS($A$8:$A$107,$A29,$B$8:$B$107,$B29,$F$8:$F$107,$F29)&gt;1,"Doppelter Schlüssel",IF(OR($A29="",$B29="",$C29="",$D29="",$E29="",$F29="",$G29="",$H29="",$I29="",$J29="",$K29="",$M29="",$N29="",$Q29=""),"Pflichtangabe fehlt",IF(OR($I29&lt;0,$J29&lt;0,$K29&lt;0,$M29&lt;0,$N29&lt;0),"Negative Eingabe",IF($J29+$K29&gt;$I29,"Menge unplausibel",IF($H29&gt;$A29,"Start nach Stichtag",IF(AND($L29=0,$Q29&lt;&gt;"Abgeschlossen"),"Status prüfen",IF(AND($L29&gt;0,$Q29="Abgeschlossen"),"Restmenge trotz Abschluss","OK"))))))))</f>
        <v/>
      </c>
    </row>
    <row r="30">
      <c r="A30" s="16" t="n"/>
      <c r="B30" s="17" t="n"/>
      <c r="C30" s="17" t="n"/>
      <c r="D30" s="17" t="n"/>
      <c r="E30" s="17" t="n"/>
      <c r="F30" s="17" t="n"/>
      <c r="G30" s="17" t="n"/>
      <c r="H30" s="16" t="n"/>
      <c r="I30" s="18" t="n"/>
      <c r="J30" s="18" t="n"/>
      <c r="K30" s="18" t="n"/>
      <c r="L30" s="15">
        <f>IF(OR($B30="",$I30="",$J30="",$K30=""),"",IFERROR($I30-$J30-$K30,""))</f>
        <v/>
      </c>
      <c r="M30" s="19" t="n"/>
      <c r="N30" s="19" t="n"/>
      <c r="O30" s="9">
        <f>IF(OR($L30="",$M30="",$N30=""),"",IFERROR($L30*($M30+$N30),""))</f>
        <v/>
      </c>
      <c r="P30" s="15">
        <f>IF(OR($A30="",$H30="",$L30="",$L30&lt;=0),"",IFERROR(MAX(0,$A30-$H30),""))</f>
        <v/>
      </c>
      <c r="Q30" s="17" t="n"/>
      <c r="R30" s="20" t="n"/>
      <c r="S30" s="21">
        <f>IF(COUNTA($A30:$K30,$M30:$N30,$Q30:$R30)=0,"",IF(COUNTIFS($A$8:$A$107,$A30,$B$8:$B$107,$B30,$F$8:$F$107,$F30)&gt;1,"Doppelter Schlüssel",IF(OR($A30="",$B30="",$C30="",$D30="",$E30="",$F30="",$G30="",$H30="",$I30="",$J30="",$K30="",$M30="",$N30="",$Q30=""),"Pflichtangabe fehlt",IF(OR($I30&lt;0,$J30&lt;0,$K30&lt;0,$M30&lt;0,$N30&lt;0),"Negative Eingabe",IF($J30+$K30&gt;$I30,"Menge unplausibel",IF($H30&gt;$A30,"Start nach Stichtag",IF(AND($L30=0,$Q30&lt;&gt;"Abgeschlossen"),"Status prüfen",IF(AND($L30&gt;0,$Q30="Abgeschlossen"),"Restmenge trotz Abschluss","OK"))))))))</f>
        <v/>
      </c>
    </row>
    <row r="31">
      <c r="A31" s="16" t="n"/>
      <c r="B31" s="17" t="n"/>
      <c r="C31" s="17" t="n"/>
      <c r="D31" s="17" t="n"/>
      <c r="E31" s="17" t="n"/>
      <c r="F31" s="17" t="n"/>
      <c r="G31" s="17" t="n"/>
      <c r="H31" s="16" t="n"/>
      <c r="I31" s="18" t="n"/>
      <c r="J31" s="18" t="n"/>
      <c r="K31" s="18" t="n"/>
      <c r="L31" s="11">
        <f>IF(OR($B31="",$I31="",$J31="",$K31=""),"",IFERROR($I31-$J31-$K31,""))</f>
        <v/>
      </c>
      <c r="M31" s="19" t="n"/>
      <c r="N31" s="19" t="n"/>
      <c r="O31" s="13">
        <f>IF(OR($L31="",$M31="",$N31=""),"",IFERROR($L31*($M31+$N31),""))</f>
        <v/>
      </c>
      <c r="P31" s="11">
        <f>IF(OR($A31="",$H31="",$L31="",$L31&lt;=0),"",IFERROR(MAX(0,$A31-$H31),""))</f>
        <v/>
      </c>
      <c r="Q31" s="17" t="n"/>
      <c r="R31" s="20" t="n"/>
      <c r="S31" s="3">
        <f>IF(COUNTA($A31:$K31,$M31:$N31,$Q31:$R31)=0,"",IF(COUNTIFS($A$8:$A$107,$A31,$B$8:$B$107,$B31,$F$8:$F$107,$F31)&gt;1,"Doppelter Schlüssel",IF(OR($A31="",$B31="",$C31="",$D31="",$E31="",$F31="",$G31="",$H31="",$I31="",$J31="",$K31="",$M31="",$N31="",$Q31=""),"Pflichtangabe fehlt",IF(OR($I31&lt;0,$J31&lt;0,$K31&lt;0,$M31&lt;0,$N31&lt;0),"Negative Eingabe",IF($J31+$K31&gt;$I31,"Menge unplausibel",IF($H31&gt;$A31,"Start nach Stichtag",IF(AND($L31=0,$Q31&lt;&gt;"Abgeschlossen"),"Status prüfen",IF(AND($L31&gt;0,$Q31="Abgeschlossen"),"Restmenge trotz Abschluss","OK"))))))))</f>
        <v/>
      </c>
    </row>
    <row r="32">
      <c r="A32" s="16" t="n"/>
      <c r="B32" s="17" t="n"/>
      <c r="C32" s="17" t="n"/>
      <c r="D32" s="17" t="n"/>
      <c r="E32" s="17" t="n"/>
      <c r="F32" s="17" t="n"/>
      <c r="G32" s="17" t="n"/>
      <c r="H32" s="16" t="n"/>
      <c r="I32" s="18" t="n"/>
      <c r="J32" s="18" t="n"/>
      <c r="K32" s="18" t="n"/>
      <c r="L32" s="15">
        <f>IF(OR($B32="",$I32="",$J32="",$K32=""),"",IFERROR($I32-$J32-$K32,""))</f>
        <v/>
      </c>
      <c r="M32" s="19" t="n"/>
      <c r="N32" s="19" t="n"/>
      <c r="O32" s="9">
        <f>IF(OR($L32="",$M32="",$N32=""),"",IFERROR($L32*($M32+$N32),""))</f>
        <v/>
      </c>
      <c r="P32" s="15">
        <f>IF(OR($A32="",$H32="",$L32="",$L32&lt;=0),"",IFERROR(MAX(0,$A32-$H32),""))</f>
        <v/>
      </c>
      <c r="Q32" s="17" t="n"/>
      <c r="R32" s="20" t="n"/>
      <c r="S32" s="21">
        <f>IF(COUNTA($A32:$K32,$M32:$N32,$Q32:$R32)=0,"",IF(COUNTIFS($A$8:$A$107,$A32,$B$8:$B$107,$B32,$F$8:$F$107,$F32)&gt;1,"Doppelter Schlüssel",IF(OR($A32="",$B32="",$C32="",$D32="",$E32="",$F32="",$G32="",$H32="",$I32="",$J32="",$K32="",$M32="",$N32="",$Q32=""),"Pflichtangabe fehlt",IF(OR($I32&lt;0,$J32&lt;0,$K32&lt;0,$M32&lt;0,$N32&lt;0),"Negative Eingabe",IF($J32+$K32&gt;$I32,"Menge unplausibel",IF($H32&gt;$A32,"Start nach Stichtag",IF(AND($L32=0,$Q32&lt;&gt;"Abgeschlossen"),"Status prüfen",IF(AND($L32&gt;0,$Q32="Abgeschlossen"),"Restmenge trotz Abschluss","OK"))))))))</f>
        <v/>
      </c>
    </row>
    <row r="33">
      <c r="A33" s="16" t="n"/>
      <c r="B33" s="17" t="n"/>
      <c r="C33" s="17" t="n"/>
      <c r="D33" s="17" t="n"/>
      <c r="E33" s="17" t="n"/>
      <c r="F33" s="17" t="n"/>
      <c r="G33" s="17" t="n"/>
      <c r="H33" s="16" t="n"/>
      <c r="I33" s="18" t="n"/>
      <c r="J33" s="18" t="n"/>
      <c r="K33" s="18" t="n"/>
      <c r="L33" s="11">
        <f>IF(OR($B33="",$I33="",$J33="",$K33=""),"",IFERROR($I33-$J33-$K33,""))</f>
        <v/>
      </c>
      <c r="M33" s="19" t="n"/>
      <c r="N33" s="19" t="n"/>
      <c r="O33" s="13">
        <f>IF(OR($L33="",$M33="",$N33=""),"",IFERROR($L33*($M33+$N33),""))</f>
        <v/>
      </c>
      <c r="P33" s="11">
        <f>IF(OR($A33="",$H33="",$L33="",$L33&lt;=0),"",IFERROR(MAX(0,$A33-$H33),""))</f>
        <v/>
      </c>
      <c r="Q33" s="17" t="n"/>
      <c r="R33" s="20" t="n"/>
      <c r="S33" s="3">
        <f>IF(COUNTA($A33:$K33,$M33:$N33,$Q33:$R33)=0,"",IF(COUNTIFS($A$8:$A$107,$A33,$B$8:$B$107,$B33,$F$8:$F$107,$F33)&gt;1,"Doppelter Schlüssel",IF(OR($A33="",$B33="",$C33="",$D33="",$E33="",$F33="",$G33="",$H33="",$I33="",$J33="",$K33="",$M33="",$N33="",$Q33=""),"Pflichtangabe fehlt",IF(OR($I33&lt;0,$J33&lt;0,$K33&lt;0,$M33&lt;0,$N33&lt;0),"Negative Eingabe",IF($J33+$K33&gt;$I33,"Menge unplausibel",IF($H33&gt;$A33,"Start nach Stichtag",IF(AND($L33=0,$Q33&lt;&gt;"Abgeschlossen"),"Status prüfen",IF(AND($L33&gt;0,$Q33="Abgeschlossen"),"Restmenge trotz Abschluss","OK"))))))))</f>
        <v/>
      </c>
    </row>
    <row r="34">
      <c r="A34" s="16" t="n"/>
      <c r="B34" s="17" t="n"/>
      <c r="C34" s="17" t="n"/>
      <c r="D34" s="17" t="n"/>
      <c r="E34" s="17" t="n"/>
      <c r="F34" s="17" t="n"/>
      <c r="G34" s="17" t="n"/>
      <c r="H34" s="16" t="n"/>
      <c r="I34" s="18" t="n"/>
      <c r="J34" s="18" t="n"/>
      <c r="K34" s="18" t="n"/>
      <c r="L34" s="15">
        <f>IF(OR($B34="",$I34="",$J34="",$K34=""),"",IFERROR($I34-$J34-$K34,""))</f>
        <v/>
      </c>
      <c r="M34" s="19" t="n"/>
      <c r="N34" s="19" t="n"/>
      <c r="O34" s="9">
        <f>IF(OR($L34="",$M34="",$N34=""),"",IFERROR($L34*($M34+$N34),""))</f>
        <v/>
      </c>
      <c r="P34" s="15">
        <f>IF(OR($A34="",$H34="",$L34="",$L34&lt;=0),"",IFERROR(MAX(0,$A34-$H34),""))</f>
        <v/>
      </c>
      <c r="Q34" s="17" t="n"/>
      <c r="R34" s="20" t="n"/>
      <c r="S34" s="21">
        <f>IF(COUNTA($A34:$K34,$M34:$N34,$Q34:$R34)=0,"",IF(COUNTIFS($A$8:$A$107,$A34,$B$8:$B$107,$B34,$F$8:$F$107,$F34)&gt;1,"Doppelter Schlüssel",IF(OR($A34="",$B34="",$C34="",$D34="",$E34="",$F34="",$G34="",$H34="",$I34="",$J34="",$K34="",$M34="",$N34="",$Q34=""),"Pflichtangabe fehlt",IF(OR($I34&lt;0,$J34&lt;0,$K34&lt;0,$M34&lt;0,$N34&lt;0),"Negative Eingabe",IF($J34+$K34&gt;$I34,"Menge unplausibel",IF($H34&gt;$A34,"Start nach Stichtag",IF(AND($L34=0,$Q34&lt;&gt;"Abgeschlossen"),"Status prüfen",IF(AND($L34&gt;0,$Q34="Abgeschlossen"),"Restmenge trotz Abschluss","OK"))))))))</f>
        <v/>
      </c>
    </row>
    <row r="35">
      <c r="A35" s="16" t="n"/>
      <c r="B35" s="17" t="n"/>
      <c r="C35" s="17" t="n"/>
      <c r="D35" s="17" t="n"/>
      <c r="E35" s="17" t="n"/>
      <c r="F35" s="17" t="n"/>
      <c r="G35" s="17" t="n"/>
      <c r="H35" s="16" t="n"/>
      <c r="I35" s="18" t="n"/>
      <c r="J35" s="18" t="n"/>
      <c r="K35" s="18" t="n"/>
      <c r="L35" s="11">
        <f>IF(OR($B35="",$I35="",$J35="",$K35=""),"",IFERROR($I35-$J35-$K35,""))</f>
        <v/>
      </c>
      <c r="M35" s="19" t="n"/>
      <c r="N35" s="19" t="n"/>
      <c r="O35" s="13">
        <f>IF(OR($L35="",$M35="",$N35=""),"",IFERROR($L35*($M35+$N35),""))</f>
        <v/>
      </c>
      <c r="P35" s="11">
        <f>IF(OR($A35="",$H35="",$L35="",$L35&lt;=0),"",IFERROR(MAX(0,$A35-$H35),""))</f>
        <v/>
      </c>
      <c r="Q35" s="17" t="n"/>
      <c r="R35" s="20" t="n"/>
      <c r="S35" s="3">
        <f>IF(COUNTA($A35:$K35,$M35:$N35,$Q35:$R35)=0,"",IF(COUNTIFS($A$8:$A$107,$A35,$B$8:$B$107,$B35,$F$8:$F$107,$F35)&gt;1,"Doppelter Schlüssel",IF(OR($A35="",$B35="",$C35="",$D35="",$E35="",$F35="",$G35="",$H35="",$I35="",$J35="",$K35="",$M35="",$N35="",$Q35=""),"Pflichtangabe fehlt",IF(OR($I35&lt;0,$J35&lt;0,$K35&lt;0,$M35&lt;0,$N35&lt;0),"Negative Eingabe",IF($J35+$K35&gt;$I35,"Menge unplausibel",IF($H35&gt;$A35,"Start nach Stichtag",IF(AND($L35=0,$Q35&lt;&gt;"Abgeschlossen"),"Status prüfen",IF(AND($L35&gt;0,$Q35="Abgeschlossen"),"Restmenge trotz Abschluss","OK"))))))))</f>
        <v/>
      </c>
    </row>
    <row r="36">
      <c r="A36" s="16" t="n"/>
      <c r="B36" s="17" t="n"/>
      <c r="C36" s="17" t="n"/>
      <c r="D36" s="17" t="n"/>
      <c r="E36" s="17" t="n"/>
      <c r="F36" s="17" t="n"/>
      <c r="G36" s="17" t="n"/>
      <c r="H36" s="16" t="n"/>
      <c r="I36" s="18" t="n"/>
      <c r="J36" s="18" t="n"/>
      <c r="K36" s="18" t="n"/>
      <c r="L36" s="15">
        <f>IF(OR($B36="",$I36="",$J36="",$K36=""),"",IFERROR($I36-$J36-$K36,""))</f>
        <v/>
      </c>
      <c r="M36" s="19" t="n"/>
      <c r="N36" s="19" t="n"/>
      <c r="O36" s="9">
        <f>IF(OR($L36="",$M36="",$N36=""),"",IFERROR($L36*($M36+$N36),""))</f>
        <v/>
      </c>
      <c r="P36" s="15">
        <f>IF(OR($A36="",$H36="",$L36="",$L36&lt;=0),"",IFERROR(MAX(0,$A36-$H36),""))</f>
        <v/>
      </c>
      <c r="Q36" s="17" t="n"/>
      <c r="R36" s="20" t="n"/>
      <c r="S36" s="21">
        <f>IF(COUNTA($A36:$K36,$M36:$N36,$Q36:$R36)=0,"",IF(COUNTIFS($A$8:$A$107,$A36,$B$8:$B$107,$B36,$F$8:$F$107,$F36)&gt;1,"Doppelter Schlüssel",IF(OR($A36="",$B36="",$C36="",$D36="",$E36="",$F36="",$G36="",$H36="",$I36="",$J36="",$K36="",$M36="",$N36="",$Q36=""),"Pflichtangabe fehlt",IF(OR($I36&lt;0,$J36&lt;0,$K36&lt;0,$M36&lt;0,$N36&lt;0),"Negative Eingabe",IF($J36+$K36&gt;$I36,"Menge unplausibel",IF($H36&gt;$A36,"Start nach Stichtag",IF(AND($L36=0,$Q36&lt;&gt;"Abgeschlossen"),"Status prüfen",IF(AND($L36&gt;0,$Q36="Abgeschlossen"),"Restmenge trotz Abschluss","OK"))))))))</f>
        <v/>
      </c>
    </row>
    <row r="37">
      <c r="A37" s="16" t="n"/>
      <c r="B37" s="17" t="n"/>
      <c r="C37" s="17" t="n"/>
      <c r="D37" s="17" t="n"/>
      <c r="E37" s="17" t="n"/>
      <c r="F37" s="17" t="n"/>
      <c r="G37" s="17" t="n"/>
      <c r="H37" s="16" t="n"/>
      <c r="I37" s="18" t="n"/>
      <c r="J37" s="18" t="n"/>
      <c r="K37" s="18" t="n"/>
      <c r="L37" s="11">
        <f>IF(OR($B37="",$I37="",$J37="",$K37=""),"",IFERROR($I37-$J37-$K37,""))</f>
        <v/>
      </c>
      <c r="M37" s="19" t="n"/>
      <c r="N37" s="19" t="n"/>
      <c r="O37" s="13">
        <f>IF(OR($L37="",$M37="",$N37=""),"",IFERROR($L37*($M37+$N37),""))</f>
        <v/>
      </c>
      <c r="P37" s="11">
        <f>IF(OR($A37="",$H37="",$L37="",$L37&lt;=0),"",IFERROR(MAX(0,$A37-$H37),""))</f>
        <v/>
      </c>
      <c r="Q37" s="17" t="n"/>
      <c r="R37" s="20" t="n"/>
      <c r="S37" s="3">
        <f>IF(COUNTA($A37:$K37,$M37:$N37,$Q37:$R37)=0,"",IF(COUNTIFS($A$8:$A$107,$A37,$B$8:$B$107,$B37,$F$8:$F$107,$F37)&gt;1,"Doppelter Schlüssel",IF(OR($A37="",$B37="",$C37="",$D37="",$E37="",$F37="",$G37="",$H37="",$I37="",$J37="",$K37="",$M37="",$N37="",$Q37=""),"Pflichtangabe fehlt",IF(OR($I37&lt;0,$J37&lt;0,$K37&lt;0,$M37&lt;0,$N37&lt;0),"Negative Eingabe",IF($J37+$K37&gt;$I37,"Menge unplausibel",IF($H37&gt;$A37,"Start nach Stichtag",IF(AND($L37=0,$Q37&lt;&gt;"Abgeschlossen"),"Status prüfen",IF(AND($L37&gt;0,$Q37="Abgeschlossen"),"Restmenge trotz Abschluss","OK"))))))))</f>
        <v/>
      </c>
    </row>
    <row r="38">
      <c r="A38" s="16" t="n"/>
      <c r="B38" s="17" t="n"/>
      <c r="C38" s="17" t="n"/>
      <c r="D38" s="17" t="n"/>
      <c r="E38" s="17" t="n"/>
      <c r="F38" s="17" t="n"/>
      <c r="G38" s="17" t="n"/>
      <c r="H38" s="16" t="n"/>
      <c r="I38" s="18" t="n"/>
      <c r="J38" s="18" t="n"/>
      <c r="K38" s="18" t="n"/>
      <c r="L38" s="15">
        <f>IF(OR($B38="",$I38="",$J38="",$K38=""),"",IFERROR($I38-$J38-$K38,""))</f>
        <v/>
      </c>
      <c r="M38" s="19" t="n"/>
      <c r="N38" s="19" t="n"/>
      <c r="O38" s="9">
        <f>IF(OR($L38="",$M38="",$N38=""),"",IFERROR($L38*($M38+$N38),""))</f>
        <v/>
      </c>
      <c r="P38" s="15">
        <f>IF(OR($A38="",$H38="",$L38="",$L38&lt;=0),"",IFERROR(MAX(0,$A38-$H38),""))</f>
        <v/>
      </c>
      <c r="Q38" s="17" t="n"/>
      <c r="R38" s="20" t="n"/>
      <c r="S38" s="21">
        <f>IF(COUNTA($A38:$K38,$M38:$N38,$Q38:$R38)=0,"",IF(COUNTIFS($A$8:$A$107,$A38,$B$8:$B$107,$B38,$F$8:$F$107,$F38)&gt;1,"Doppelter Schlüssel",IF(OR($A38="",$B38="",$C38="",$D38="",$E38="",$F38="",$G38="",$H38="",$I38="",$J38="",$K38="",$M38="",$N38="",$Q38=""),"Pflichtangabe fehlt",IF(OR($I38&lt;0,$J38&lt;0,$K38&lt;0,$M38&lt;0,$N38&lt;0),"Negative Eingabe",IF($J38+$K38&gt;$I38,"Menge unplausibel",IF($H38&gt;$A38,"Start nach Stichtag",IF(AND($L38=0,$Q38&lt;&gt;"Abgeschlossen"),"Status prüfen",IF(AND($L38&gt;0,$Q38="Abgeschlossen"),"Restmenge trotz Abschluss","OK"))))))))</f>
        <v/>
      </c>
    </row>
    <row r="39">
      <c r="A39" s="16" t="n"/>
      <c r="B39" s="17" t="n"/>
      <c r="C39" s="17" t="n"/>
      <c r="D39" s="17" t="n"/>
      <c r="E39" s="17" t="n"/>
      <c r="F39" s="17" t="n"/>
      <c r="G39" s="17" t="n"/>
      <c r="H39" s="16" t="n"/>
      <c r="I39" s="18" t="n"/>
      <c r="J39" s="18" t="n"/>
      <c r="K39" s="18" t="n"/>
      <c r="L39" s="11">
        <f>IF(OR($B39="",$I39="",$J39="",$K39=""),"",IFERROR($I39-$J39-$K39,""))</f>
        <v/>
      </c>
      <c r="M39" s="19" t="n"/>
      <c r="N39" s="19" t="n"/>
      <c r="O39" s="13">
        <f>IF(OR($L39="",$M39="",$N39=""),"",IFERROR($L39*($M39+$N39),""))</f>
        <v/>
      </c>
      <c r="P39" s="11">
        <f>IF(OR($A39="",$H39="",$L39="",$L39&lt;=0),"",IFERROR(MAX(0,$A39-$H39),""))</f>
        <v/>
      </c>
      <c r="Q39" s="17" t="n"/>
      <c r="R39" s="20" t="n"/>
      <c r="S39" s="3">
        <f>IF(COUNTA($A39:$K39,$M39:$N39,$Q39:$R39)=0,"",IF(COUNTIFS($A$8:$A$107,$A39,$B$8:$B$107,$B39,$F$8:$F$107,$F39)&gt;1,"Doppelter Schlüssel",IF(OR($A39="",$B39="",$C39="",$D39="",$E39="",$F39="",$G39="",$H39="",$I39="",$J39="",$K39="",$M39="",$N39="",$Q39=""),"Pflichtangabe fehlt",IF(OR($I39&lt;0,$J39&lt;0,$K39&lt;0,$M39&lt;0,$N39&lt;0),"Negative Eingabe",IF($J39+$K39&gt;$I39,"Menge unplausibel",IF($H39&gt;$A39,"Start nach Stichtag",IF(AND($L39=0,$Q39&lt;&gt;"Abgeschlossen"),"Status prüfen",IF(AND($L39&gt;0,$Q39="Abgeschlossen"),"Restmenge trotz Abschluss","OK"))))))))</f>
        <v/>
      </c>
    </row>
    <row r="40">
      <c r="A40" s="16" t="n"/>
      <c r="B40" s="17" t="n"/>
      <c r="C40" s="17" t="n"/>
      <c r="D40" s="17" t="n"/>
      <c r="E40" s="17" t="n"/>
      <c r="F40" s="17" t="n"/>
      <c r="G40" s="17" t="n"/>
      <c r="H40" s="16" t="n"/>
      <c r="I40" s="18" t="n"/>
      <c r="J40" s="18" t="n"/>
      <c r="K40" s="18" t="n"/>
      <c r="L40" s="15">
        <f>IF(OR($B40="",$I40="",$J40="",$K40=""),"",IFERROR($I40-$J40-$K40,""))</f>
        <v/>
      </c>
      <c r="M40" s="19" t="n"/>
      <c r="N40" s="19" t="n"/>
      <c r="O40" s="9">
        <f>IF(OR($L40="",$M40="",$N40=""),"",IFERROR($L40*($M40+$N40),""))</f>
        <v/>
      </c>
      <c r="P40" s="15">
        <f>IF(OR($A40="",$H40="",$L40="",$L40&lt;=0),"",IFERROR(MAX(0,$A40-$H40),""))</f>
        <v/>
      </c>
      <c r="Q40" s="17" t="n"/>
      <c r="R40" s="20" t="n"/>
      <c r="S40" s="21">
        <f>IF(COUNTA($A40:$K40,$M40:$N40,$Q40:$R40)=0,"",IF(COUNTIFS($A$8:$A$107,$A40,$B$8:$B$107,$B40,$F$8:$F$107,$F40)&gt;1,"Doppelter Schlüssel",IF(OR($A40="",$B40="",$C40="",$D40="",$E40="",$F40="",$G40="",$H40="",$I40="",$J40="",$K40="",$M40="",$N40="",$Q40=""),"Pflichtangabe fehlt",IF(OR($I40&lt;0,$J40&lt;0,$K40&lt;0,$M40&lt;0,$N40&lt;0),"Negative Eingabe",IF($J40+$K40&gt;$I40,"Menge unplausibel",IF($H40&gt;$A40,"Start nach Stichtag",IF(AND($L40=0,$Q40&lt;&gt;"Abgeschlossen"),"Status prüfen",IF(AND($L40&gt;0,$Q40="Abgeschlossen"),"Restmenge trotz Abschluss","OK"))))))))</f>
        <v/>
      </c>
    </row>
    <row r="41">
      <c r="A41" s="16" t="n"/>
      <c r="B41" s="17" t="n"/>
      <c r="C41" s="17" t="n"/>
      <c r="D41" s="17" t="n"/>
      <c r="E41" s="17" t="n"/>
      <c r="F41" s="17" t="n"/>
      <c r="G41" s="17" t="n"/>
      <c r="H41" s="16" t="n"/>
      <c r="I41" s="18" t="n"/>
      <c r="J41" s="18" t="n"/>
      <c r="K41" s="18" t="n"/>
      <c r="L41" s="11">
        <f>IF(OR($B41="",$I41="",$J41="",$K41=""),"",IFERROR($I41-$J41-$K41,""))</f>
        <v/>
      </c>
      <c r="M41" s="19" t="n"/>
      <c r="N41" s="19" t="n"/>
      <c r="O41" s="13">
        <f>IF(OR($L41="",$M41="",$N41=""),"",IFERROR($L41*($M41+$N41),""))</f>
        <v/>
      </c>
      <c r="P41" s="11">
        <f>IF(OR($A41="",$H41="",$L41="",$L41&lt;=0),"",IFERROR(MAX(0,$A41-$H41),""))</f>
        <v/>
      </c>
      <c r="Q41" s="17" t="n"/>
      <c r="R41" s="20" t="n"/>
      <c r="S41" s="3">
        <f>IF(COUNTA($A41:$K41,$M41:$N41,$Q41:$R41)=0,"",IF(COUNTIFS($A$8:$A$107,$A41,$B$8:$B$107,$B41,$F$8:$F$107,$F41)&gt;1,"Doppelter Schlüssel",IF(OR($A41="",$B41="",$C41="",$D41="",$E41="",$F41="",$G41="",$H41="",$I41="",$J41="",$K41="",$M41="",$N41="",$Q41=""),"Pflichtangabe fehlt",IF(OR($I41&lt;0,$J41&lt;0,$K41&lt;0,$M41&lt;0,$N41&lt;0),"Negative Eingabe",IF($J41+$K41&gt;$I41,"Menge unplausibel",IF($H41&gt;$A41,"Start nach Stichtag",IF(AND($L41=0,$Q41&lt;&gt;"Abgeschlossen"),"Status prüfen",IF(AND($L41&gt;0,$Q41="Abgeschlossen"),"Restmenge trotz Abschluss","OK"))))))))</f>
        <v/>
      </c>
    </row>
    <row r="42">
      <c r="A42" s="16" t="n"/>
      <c r="B42" s="17" t="n"/>
      <c r="C42" s="17" t="n"/>
      <c r="D42" s="17" t="n"/>
      <c r="E42" s="17" t="n"/>
      <c r="F42" s="17" t="n"/>
      <c r="G42" s="17" t="n"/>
      <c r="H42" s="16" t="n"/>
      <c r="I42" s="18" t="n"/>
      <c r="J42" s="18" t="n"/>
      <c r="K42" s="18" t="n"/>
      <c r="L42" s="15">
        <f>IF(OR($B42="",$I42="",$J42="",$K42=""),"",IFERROR($I42-$J42-$K42,""))</f>
        <v/>
      </c>
      <c r="M42" s="19" t="n"/>
      <c r="N42" s="19" t="n"/>
      <c r="O42" s="9">
        <f>IF(OR($L42="",$M42="",$N42=""),"",IFERROR($L42*($M42+$N42),""))</f>
        <v/>
      </c>
      <c r="P42" s="15">
        <f>IF(OR($A42="",$H42="",$L42="",$L42&lt;=0),"",IFERROR(MAX(0,$A42-$H42),""))</f>
        <v/>
      </c>
      <c r="Q42" s="17" t="n"/>
      <c r="R42" s="20" t="n"/>
      <c r="S42" s="21">
        <f>IF(COUNTA($A42:$K42,$M42:$N42,$Q42:$R42)=0,"",IF(COUNTIFS($A$8:$A$107,$A42,$B$8:$B$107,$B42,$F$8:$F$107,$F42)&gt;1,"Doppelter Schlüssel",IF(OR($A42="",$B42="",$C42="",$D42="",$E42="",$F42="",$G42="",$H42="",$I42="",$J42="",$K42="",$M42="",$N42="",$Q42=""),"Pflichtangabe fehlt",IF(OR($I42&lt;0,$J42&lt;0,$K42&lt;0,$M42&lt;0,$N42&lt;0),"Negative Eingabe",IF($J42+$K42&gt;$I42,"Menge unplausibel",IF($H42&gt;$A42,"Start nach Stichtag",IF(AND($L42=0,$Q42&lt;&gt;"Abgeschlossen"),"Status prüfen",IF(AND($L42&gt;0,$Q42="Abgeschlossen"),"Restmenge trotz Abschluss","OK"))))))))</f>
        <v/>
      </c>
    </row>
    <row r="43">
      <c r="A43" s="16" t="n"/>
      <c r="B43" s="17" t="n"/>
      <c r="C43" s="17" t="n"/>
      <c r="D43" s="17" t="n"/>
      <c r="E43" s="17" t="n"/>
      <c r="F43" s="17" t="n"/>
      <c r="G43" s="17" t="n"/>
      <c r="H43" s="16" t="n"/>
      <c r="I43" s="18" t="n"/>
      <c r="J43" s="18" t="n"/>
      <c r="K43" s="18" t="n"/>
      <c r="L43" s="11">
        <f>IF(OR($B43="",$I43="",$J43="",$K43=""),"",IFERROR($I43-$J43-$K43,""))</f>
        <v/>
      </c>
      <c r="M43" s="19" t="n"/>
      <c r="N43" s="19" t="n"/>
      <c r="O43" s="13">
        <f>IF(OR($L43="",$M43="",$N43=""),"",IFERROR($L43*($M43+$N43),""))</f>
        <v/>
      </c>
      <c r="P43" s="11">
        <f>IF(OR($A43="",$H43="",$L43="",$L43&lt;=0),"",IFERROR(MAX(0,$A43-$H43),""))</f>
        <v/>
      </c>
      <c r="Q43" s="17" t="n"/>
      <c r="R43" s="20" t="n"/>
      <c r="S43" s="3">
        <f>IF(COUNTA($A43:$K43,$M43:$N43,$Q43:$R43)=0,"",IF(COUNTIFS($A$8:$A$107,$A43,$B$8:$B$107,$B43,$F$8:$F$107,$F43)&gt;1,"Doppelter Schlüssel",IF(OR($A43="",$B43="",$C43="",$D43="",$E43="",$F43="",$G43="",$H43="",$I43="",$J43="",$K43="",$M43="",$N43="",$Q43=""),"Pflichtangabe fehlt",IF(OR($I43&lt;0,$J43&lt;0,$K43&lt;0,$M43&lt;0,$N43&lt;0),"Negative Eingabe",IF($J43+$K43&gt;$I43,"Menge unplausibel",IF($H43&gt;$A43,"Start nach Stichtag",IF(AND($L43=0,$Q43&lt;&gt;"Abgeschlossen"),"Status prüfen",IF(AND($L43&gt;0,$Q43="Abgeschlossen"),"Restmenge trotz Abschluss","OK"))))))))</f>
        <v/>
      </c>
    </row>
    <row r="44">
      <c r="A44" s="16" t="n"/>
      <c r="B44" s="17" t="n"/>
      <c r="C44" s="17" t="n"/>
      <c r="D44" s="17" t="n"/>
      <c r="E44" s="17" t="n"/>
      <c r="F44" s="17" t="n"/>
      <c r="G44" s="17" t="n"/>
      <c r="H44" s="16" t="n"/>
      <c r="I44" s="18" t="n"/>
      <c r="J44" s="18" t="n"/>
      <c r="K44" s="18" t="n"/>
      <c r="L44" s="15">
        <f>IF(OR($B44="",$I44="",$J44="",$K44=""),"",IFERROR($I44-$J44-$K44,""))</f>
        <v/>
      </c>
      <c r="M44" s="19" t="n"/>
      <c r="N44" s="19" t="n"/>
      <c r="O44" s="9">
        <f>IF(OR($L44="",$M44="",$N44=""),"",IFERROR($L44*($M44+$N44),""))</f>
        <v/>
      </c>
      <c r="P44" s="15">
        <f>IF(OR($A44="",$H44="",$L44="",$L44&lt;=0),"",IFERROR(MAX(0,$A44-$H44),""))</f>
        <v/>
      </c>
      <c r="Q44" s="17" t="n"/>
      <c r="R44" s="20" t="n"/>
      <c r="S44" s="21">
        <f>IF(COUNTA($A44:$K44,$M44:$N44,$Q44:$R44)=0,"",IF(COUNTIFS($A$8:$A$107,$A44,$B$8:$B$107,$B44,$F$8:$F$107,$F44)&gt;1,"Doppelter Schlüssel",IF(OR($A44="",$B44="",$C44="",$D44="",$E44="",$F44="",$G44="",$H44="",$I44="",$J44="",$K44="",$M44="",$N44="",$Q44=""),"Pflichtangabe fehlt",IF(OR($I44&lt;0,$J44&lt;0,$K44&lt;0,$M44&lt;0,$N44&lt;0),"Negative Eingabe",IF($J44+$K44&gt;$I44,"Menge unplausibel",IF($H44&gt;$A44,"Start nach Stichtag",IF(AND($L44=0,$Q44&lt;&gt;"Abgeschlossen"),"Status prüfen",IF(AND($L44&gt;0,$Q44="Abgeschlossen"),"Restmenge trotz Abschluss","OK"))))))))</f>
        <v/>
      </c>
    </row>
    <row r="45">
      <c r="A45" s="16" t="n"/>
      <c r="B45" s="17" t="n"/>
      <c r="C45" s="17" t="n"/>
      <c r="D45" s="17" t="n"/>
      <c r="E45" s="17" t="n"/>
      <c r="F45" s="17" t="n"/>
      <c r="G45" s="17" t="n"/>
      <c r="H45" s="16" t="n"/>
      <c r="I45" s="18" t="n"/>
      <c r="J45" s="18" t="n"/>
      <c r="K45" s="18" t="n"/>
      <c r="L45" s="11">
        <f>IF(OR($B45="",$I45="",$J45="",$K45=""),"",IFERROR($I45-$J45-$K45,""))</f>
        <v/>
      </c>
      <c r="M45" s="19" t="n"/>
      <c r="N45" s="19" t="n"/>
      <c r="O45" s="13">
        <f>IF(OR($L45="",$M45="",$N45=""),"",IFERROR($L45*($M45+$N45),""))</f>
        <v/>
      </c>
      <c r="P45" s="11">
        <f>IF(OR($A45="",$H45="",$L45="",$L45&lt;=0),"",IFERROR(MAX(0,$A45-$H45),""))</f>
        <v/>
      </c>
      <c r="Q45" s="17" t="n"/>
      <c r="R45" s="20" t="n"/>
      <c r="S45" s="3">
        <f>IF(COUNTA($A45:$K45,$M45:$N45,$Q45:$R45)=0,"",IF(COUNTIFS($A$8:$A$107,$A45,$B$8:$B$107,$B45,$F$8:$F$107,$F45)&gt;1,"Doppelter Schlüssel",IF(OR($A45="",$B45="",$C45="",$D45="",$E45="",$F45="",$G45="",$H45="",$I45="",$J45="",$K45="",$M45="",$N45="",$Q45=""),"Pflichtangabe fehlt",IF(OR($I45&lt;0,$J45&lt;0,$K45&lt;0,$M45&lt;0,$N45&lt;0),"Negative Eingabe",IF($J45+$K45&gt;$I45,"Menge unplausibel",IF($H45&gt;$A45,"Start nach Stichtag",IF(AND($L45=0,$Q45&lt;&gt;"Abgeschlossen"),"Status prüfen",IF(AND($L45&gt;0,$Q45="Abgeschlossen"),"Restmenge trotz Abschluss","OK"))))))))</f>
        <v/>
      </c>
    </row>
    <row r="46">
      <c r="A46" s="16" t="n"/>
      <c r="B46" s="17" t="n"/>
      <c r="C46" s="17" t="n"/>
      <c r="D46" s="17" t="n"/>
      <c r="E46" s="17" t="n"/>
      <c r="F46" s="17" t="n"/>
      <c r="G46" s="17" t="n"/>
      <c r="H46" s="16" t="n"/>
      <c r="I46" s="18" t="n"/>
      <c r="J46" s="18" t="n"/>
      <c r="K46" s="18" t="n"/>
      <c r="L46" s="15">
        <f>IF(OR($B46="",$I46="",$J46="",$K46=""),"",IFERROR($I46-$J46-$K46,""))</f>
        <v/>
      </c>
      <c r="M46" s="19" t="n"/>
      <c r="N46" s="19" t="n"/>
      <c r="O46" s="9">
        <f>IF(OR($L46="",$M46="",$N46=""),"",IFERROR($L46*($M46+$N46),""))</f>
        <v/>
      </c>
      <c r="P46" s="15">
        <f>IF(OR($A46="",$H46="",$L46="",$L46&lt;=0),"",IFERROR(MAX(0,$A46-$H46),""))</f>
        <v/>
      </c>
      <c r="Q46" s="17" t="n"/>
      <c r="R46" s="20" t="n"/>
      <c r="S46" s="21">
        <f>IF(COUNTA($A46:$K46,$M46:$N46,$Q46:$R46)=0,"",IF(COUNTIFS($A$8:$A$107,$A46,$B$8:$B$107,$B46,$F$8:$F$107,$F46)&gt;1,"Doppelter Schlüssel",IF(OR($A46="",$B46="",$C46="",$D46="",$E46="",$F46="",$G46="",$H46="",$I46="",$J46="",$K46="",$M46="",$N46="",$Q46=""),"Pflichtangabe fehlt",IF(OR($I46&lt;0,$J46&lt;0,$K46&lt;0,$M46&lt;0,$N46&lt;0),"Negative Eingabe",IF($J46+$K46&gt;$I46,"Menge unplausibel",IF($H46&gt;$A46,"Start nach Stichtag",IF(AND($L46=0,$Q46&lt;&gt;"Abgeschlossen"),"Status prüfen",IF(AND($L46&gt;0,$Q46="Abgeschlossen"),"Restmenge trotz Abschluss","OK"))))))))</f>
        <v/>
      </c>
    </row>
    <row r="47">
      <c r="A47" s="16" t="n"/>
      <c r="B47" s="17" t="n"/>
      <c r="C47" s="17" t="n"/>
      <c r="D47" s="17" t="n"/>
      <c r="E47" s="17" t="n"/>
      <c r="F47" s="17" t="n"/>
      <c r="G47" s="17" t="n"/>
      <c r="H47" s="16" t="n"/>
      <c r="I47" s="18" t="n"/>
      <c r="J47" s="18" t="n"/>
      <c r="K47" s="18" t="n"/>
      <c r="L47" s="11">
        <f>IF(OR($B47="",$I47="",$J47="",$K47=""),"",IFERROR($I47-$J47-$K47,""))</f>
        <v/>
      </c>
      <c r="M47" s="19" t="n"/>
      <c r="N47" s="19" t="n"/>
      <c r="O47" s="13">
        <f>IF(OR($L47="",$M47="",$N47=""),"",IFERROR($L47*($M47+$N47),""))</f>
        <v/>
      </c>
      <c r="P47" s="11">
        <f>IF(OR($A47="",$H47="",$L47="",$L47&lt;=0),"",IFERROR(MAX(0,$A47-$H47),""))</f>
        <v/>
      </c>
      <c r="Q47" s="17" t="n"/>
      <c r="R47" s="20" t="n"/>
      <c r="S47" s="3">
        <f>IF(COUNTA($A47:$K47,$M47:$N47,$Q47:$R47)=0,"",IF(COUNTIFS($A$8:$A$107,$A47,$B$8:$B$107,$B47,$F$8:$F$107,$F47)&gt;1,"Doppelter Schlüssel",IF(OR($A47="",$B47="",$C47="",$D47="",$E47="",$F47="",$G47="",$H47="",$I47="",$J47="",$K47="",$M47="",$N47="",$Q47=""),"Pflichtangabe fehlt",IF(OR($I47&lt;0,$J47&lt;0,$K47&lt;0,$M47&lt;0,$N47&lt;0),"Negative Eingabe",IF($J47+$K47&gt;$I47,"Menge unplausibel",IF($H47&gt;$A47,"Start nach Stichtag",IF(AND($L47=0,$Q47&lt;&gt;"Abgeschlossen"),"Status prüfen",IF(AND($L47&gt;0,$Q47="Abgeschlossen"),"Restmenge trotz Abschluss","OK"))))))))</f>
        <v/>
      </c>
    </row>
    <row r="48">
      <c r="A48" s="16" t="n"/>
      <c r="B48" s="17" t="n"/>
      <c r="C48" s="17" t="n"/>
      <c r="D48" s="17" t="n"/>
      <c r="E48" s="17" t="n"/>
      <c r="F48" s="17" t="n"/>
      <c r="G48" s="17" t="n"/>
      <c r="H48" s="16" t="n"/>
      <c r="I48" s="18" t="n"/>
      <c r="J48" s="18" t="n"/>
      <c r="K48" s="18" t="n"/>
      <c r="L48" s="15">
        <f>IF(OR($B48="",$I48="",$J48="",$K48=""),"",IFERROR($I48-$J48-$K48,""))</f>
        <v/>
      </c>
      <c r="M48" s="19" t="n"/>
      <c r="N48" s="19" t="n"/>
      <c r="O48" s="9">
        <f>IF(OR($L48="",$M48="",$N48=""),"",IFERROR($L48*($M48+$N48),""))</f>
        <v/>
      </c>
      <c r="P48" s="15">
        <f>IF(OR($A48="",$H48="",$L48="",$L48&lt;=0),"",IFERROR(MAX(0,$A48-$H48),""))</f>
        <v/>
      </c>
      <c r="Q48" s="17" t="n"/>
      <c r="R48" s="20" t="n"/>
      <c r="S48" s="21">
        <f>IF(COUNTA($A48:$K48,$M48:$N48,$Q48:$R48)=0,"",IF(COUNTIFS($A$8:$A$107,$A48,$B$8:$B$107,$B48,$F$8:$F$107,$F48)&gt;1,"Doppelter Schlüssel",IF(OR($A48="",$B48="",$C48="",$D48="",$E48="",$F48="",$G48="",$H48="",$I48="",$J48="",$K48="",$M48="",$N48="",$Q48=""),"Pflichtangabe fehlt",IF(OR($I48&lt;0,$J48&lt;0,$K48&lt;0,$M48&lt;0,$N48&lt;0),"Negative Eingabe",IF($J48+$K48&gt;$I48,"Menge unplausibel",IF($H48&gt;$A48,"Start nach Stichtag",IF(AND($L48=0,$Q48&lt;&gt;"Abgeschlossen"),"Status prüfen",IF(AND($L48&gt;0,$Q48="Abgeschlossen"),"Restmenge trotz Abschluss","OK"))))))))</f>
        <v/>
      </c>
    </row>
    <row r="49">
      <c r="A49" s="16" t="n"/>
      <c r="B49" s="17" t="n"/>
      <c r="C49" s="17" t="n"/>
      <c r="D49" s="17" t="n"/>
      <c r="E49" s="17" t="n"/>
      <c r="F49" s="17" t="n"/>
      <c r="G49" s="17" t="n"/>
      <c r="H49" s="16" t="n"/>
      <c r="I49" s="18" t="n"/>
      <c r="J49" s="18" t="n"/>
      <c r="K49" s="18" t="n"/>
      <c r="L49" s="11">
        <f>IF(OR($B49="",$I49="",$J49="",$K49=""),"",IFERROR($I49-$J49-$K49,""))</f>
        <v/>
      </c>
      <c r="M49" s="19" t="n"/>
      <c r="N49" s="19" t="n"/>
      <c r="O49" s="13">
        <f>IF(OR($L49="",$M49="",$N49=""),"",IFERROR($L49*($M49+$N49),""))</f>
        <v/>
      </c>
      <c r="P49" s="11">
        <f>IF(OR($A49="",$H49="",$L49="",$L49&lt;=0),"",IFERROR(MAX(0,$A49-$H49),""))</f>
        <v/>
      </c>
      <c r="Q49" s="17" t="n"/>
      <c r="R49" s="20" t="n"/>
      <c r="S49" s="3">
        <f>IF(COUNTA($A49:$K49,$M49:$N49,$Q49:$R49)=0,"",IF(COUNTIFS($A$8:$A$107,$A49,$B$8:$B$107,$B49,$F$8:$F$107,$F49)&gt;1,"Doppelter Schlüssel",IF(OR($A49="",$B49="",$C49="",$D49="",$E49="",$F49="",$G49="",$H49="",$I49="",$J49="",$K49="",$M49="",$N49="",$Q49=""),"Pflichtangabe fehlt",IF(OR($I49&lt;0,$J49&lt;0,$K49&lt;0,$M49&lt;0,$N49&lt;0),"Negative Eingabe",IF($J49+$K49&gt;$I49,"Menge unplausibel",IF($H49&gt;$A49,"Start nach Stichtag",IF(AND($L49=0,$Q49&lt;&gt;"Abgeschlossen"),"Status prüfen",IF(AND($L49&gt;0,$Q49="Abgeschlossen"),"Restmenge trotz Abschluss","OK"))))))))</f>
        <v/>
      </c>
    </row>
    <row r="50">
      <c r="A50" s="16" t="n"/>
      <c r="B50" s="17" t="n"/>
      <c r="C50" s="17" t="n"/>
      <c r="D50" s="17" t="n"/>
      <c r="E50" s="17" t="n"/>
      <c r="F50" s="17" t="n"/>
      <c r="G50" s="17" t="n"/>
      <c r="H50" s="16" t="n"/>
      <c r="I50" s="18" t="n"/>
      <c r="J50" s="18" t="n"/>
      <c r="K50" s="18" t="n"/>
      <c r="L50" s="15">
        <f>IF(OR($B50="",$I50="",$J50="",$K50=""),"",IFERROR($I50-$J50-$K50,""))</f>
        <v/>
      </c>
      <c r="M50" s="19" t="n"/>
      <c r="N50" s="19" t="n"/>
      <c r="O50" s="9">
        <f>IF(OR($L50="",$M50="",$N50=""),"",IFERROR($L50*($M50+$N50),""))</f>
        <v/>
      </c>
      <c r="P50" s="15">
        <f>IF(OR($A50="",$H50="",$L50="",$L50&lt;=0),"",IFERROR(MAX(0,$A50-$H50),""))</f>
        <v/>
      </c>
      <c r="Q50" s="17" t="n"/>
      <c r="R50" s="20" t="n"/>
      <c r="S50" s="21">
        <f>IF(COUNTA($A50:$K50,$M50:$N50,$Q50:$R50)=0,"",IF(COUNTIFS($A$8:$A$107,$A50,$B$8:$B$107,$B50,$F$8:$F$107,$F50)&gt;1,"Doppelter Schlüssel",IF(OR($A50="",$B50="",$C50="",$D50="",$E50="",$F50="",$G50="",$H50="",$I50="",$J50="",$K50="",$M50="",$N50="",$Q50=""),"Pflichtangabe fehlt",IF(OR($I50&lt;0,$J50&lt;0,$K50&lt;0,$M50&lt;0,$N50&lt;0),"Negative Eingabe",IF($J50+$K50&gt;$I50,"Menge unplausibel",IF($H50&gt;$A50,"Start nach Stichtag",IF(AND($L50=0,$Q50&lt;&gt;"Abgeschlossen"),"Status prüfen",IF(AND($L50&gt;0,$Q50="Abgeschlossen"),"Restmenge trotz Abschluss","OK"))))))))</f>
        <v/>
      </c>
    </row>
    <row r="51">
      <c r="A51" s="16" t="n"/>
      <c r="B51" s="17" t="n"/>
      <c r="C51" s="17" t="n"/>
      <c r="D51" s="17" t="n"/>
      <c r="E51" s="17" t="n"/>
      <c r="F51" s="17" t="n"/>
      <c r="G51" s="17" t="n"/>
      <c r="H51" s="16" t="n"/>
      <c r="I51" s="18" t="n"/>
      <c r="J51" s="18" t="n"/>
      <c r="K51" s="18" t="n"/>
      <c r="L51" s="11">
        <f>IF(OR($B51="",$I51="",$J51="",$K51=""),"",IFERROR($I51-$J51-$K51,""))</f>
        <v/>
      </c>
      <c r="M51" s="19" t="n"/>
      <c r="N51" s="19" t="n"/>
      <c r="O51" s="13">
        <f>IF(OR($L51="",$M51="",$N51=""),"",IFERROR($L51*($M51+$N51),""))</f>
        <v/>
      </c>
      <c r="P51" s="11">
        <f>IF(OR($A51="",$H51="",$L51="",$L51&lt;=0),"",IFERROR(MAX(0,$A51-$H51),""))</f>
        <v/>
      </c>
      <c r="Q51" s="17" t="n"/>
      <c r="R51" s="20" t="n"/>
      <c r="S51" s="3">
        <f>IF(COUNTA($A51:$K51,$M51:$N51,$Q51:$R51)=0,"",IF(COUNTIFS($A$8:$A$107,$A51,$B$8:$B$107,$B51,$F$8:$F$107,$F51)&gt;1,"Doppelter Schlüssel",IF(OR($A51="",$B51="",$C51="",$D51="",$E51="",$F51="",$G51="",$H51="",$I51="",$J51="",$K51="",$M51="",$N51="",$Q51=""),"Pflichtangabe fehlt",IF(OR($I51&lt;0,$J51&lt;0,$K51&lt;0,$M51&lt;0,$N51&lt;0),"Negative Eingabe",IF($J51+$K51&gt;$I51,"Menge unplausibel",IF($H51&gt;$A51,"Start nach Stichtag",IF(AND($L51=0,$Q51&lt;&gt;"Abgeschlossen"),"Status prüfen",IF(AND($L51&gt;0,$Q51="Abgeschlossen"),"Restmenge trotz Abschluss","OK"))))))))</f>
        <v/>
      </c>
    </row>
    <row r="52">
      <c r="A52" s="16" t="n"/>
      <c r="B52" s="17" t="n"/>
      <c r="C52" s="17" t="n"/>
      <c r="D52" s="17" t="n"/>
      <c r="E52" s="17" t="n"/>
      <c r="F52" s="17" t="n"/>
      <c r="G52" s="17" t="n"/>
      <c r="H52" s="16" t="n"/>
      <c r="I52" s="18" t="n"/>
      <c r="J52" s="18" t="n"/>
      <c r="K52" s="18" t="n"/>
      <c r="L52" s="15">
        <f>IF(OR($B52="",$I52="",$J52="",$K52=""),"",IFERROR($I52-$J52-$K52,""))</f>
        <v/>
      </c>
      <c r="M52" s="19" t="n"/>
      <c r="N52" s="19" t="n"/>
      <c r="O52" s="9">
        <f>IF(OR($L52="",$M52="",$N52=""),"",IFERROR($L52*($M52+$N52),""))</f>
        <v/>
      </c>
      <c r="P52" s="15">
        <f>IF(OR($A52="",$H52="",$L52="",$L52&lt;=0),"",IFERROR(MAX(0,$A52-$H52),""))</f>
        <v/>
      </c>
      <c r="Q52" s="17" t="n"/>
      <c r="R52" s="20" t="n"/>
      <c r="S52" s="21">
        <f>IF(COUNTA($A52:$K52,$M52:$N52,$Q52:$R52)=0,"",IF(COUNTIFS($A$8:$A$107,$A52,$B$8:$B$107,$B52,$F$8:$F$107,$F52)&gt;1,"Doppelter Schlüssel",IF(OR($A52="",$B52="",$C52="",$D52="",$E52="",$F52="",$G52="",$H52="",$I52="",$J52="",$K52="",$M52="",$N52="",$Q52=""),"Pflichtangabe fehlt",IF(OR($I52&lt;0,$J52&lt;0,$K52&lt;0,$M52&lt;0,$N52&lt;0),"Negative Eingabe",IF($J52+$K52&gt;$I52,"Menge unplausibel",IF($H52&gt;$A52,"Start nach Stichtag",IF(AND($L52=0,$Q52&lt;&gt;"Abgeschlossen"),"Status prüfen",IF(AND($L52&gt;0,$Q52="Abgeschlossen"),"Restmenge trotz Abschluss","OK"))))))))</f>
        <v/>
      </c>
    </row>
    <row r="53">
      <c r="A53" s="16" t="n"/>
      <c r="B53" s="17" t="n"/>
      <c r="C53" s="17" t="n"/>
      <c r="D53" s="17" t="n"/>
      <c r="E53" s="17" t="n"/>
      <c r="F53" s="17" t="n"/>
      <c r="G53" s="17" t="n"/>
      <c r="H53" s="16" t="n"/>
      <c r="I53" s="18" t="n"/>
      <c r="J53" s="18" t="n"/>
      <c r="K53" s="18" t="n"/>
      <c r="L53" s="11">
        <f>IF(OR($B53="",$I53="",$J53="",$K53=""),"",IFERROR($I53-$J53-$K53,""))</f>
        <v/>
      </c>
      <c r="M53" s="19" t="n"/>
      <c r="N53" s="19" t="n"/>
      <c r="O53" s="13">
        <f>IF(OR($L53="",$M53="",$N53=""),"",IFERROR($L53*($M53+$N53),""))</f>
        <v/>
      </c>
      <c r="P53" s="11">
        <f>IF(OR($A53="",$H53="",$L53="",$L53&lt;=0),"",IFERROR(MAX(0,$A53-$H53),""))</f>
        <v/>
      </c>
      <c r="Q53" s="17" t="n"/>
      <c r="R53" s="20" t="n"/>
      <c r="S53" s="3">
        <f>IF(COUNTA($A53:$K53,$M53:$N53,$Q53:$R53)=0,"",IF(COUNTIFS($A$8:$A$107,$A53,$B$8:$B$107,$B53,$F$8:$F$107,$F53)&gt;1,"Doppelter Schlüssel",IF(OR($A53="",$B53="",$C53="",$D53="",$E53="",$F53="",$G53="",$H53="",$I53="",$J53="",$K53="",$M53="",$N53="",$Q53=""),"Pflichtangabe fehlt",IF(OR($I53&lt;0,$J53&lt;0,$K53&lt;0,$M53&lt;0,$N53&lt;0),"Negative Eingabe",IF($J53+$K53&gt;$I53,"Menge unplausibel",IF($H53&gt;$A53,"Start nach Stichtag",IF(AND($L53=0,$Q53&lt;&gt;"Abgeschlossen"),"Status prüfen",IF(AND($L53&gt;0,$Q53="Abgeschlossen"),"Restmenge trotz Abschluss","OK"))))))))</f>
        <v/>
      </c>
    </row>
    <row r="54">
      <c r="A54" s="16" t="n"/>
      <c r="B54" s="17" t="n"/>
      <c r="C54" s="17" t="n"/>
      <c r="D54" s="17" t="n"/>
      <c r="E54" s="17" t="n"/>
      <c r="F54" s="17" t="n"/>
      <c r="G54" s="17" t="n"/>
      <c r="H54" s="16" t="n"/>
      <c r="I54" s="18" t="n"/>
      <c r="J54" s="18" t="n"/>
      <c r="K54" s="18" t="n"/>
      <c r="L54" s="15">
        <f>IF(OR($B54="",$I54="",$J54="",$K54=""),"",IFERROR($I54-$J54-$K54,""))</f>
        <v/>
      </c>
      <c r="M54" s="19" t="n"/>
      <c r="N54" s="19" t="n"/>
      <c r="O54" s="9">
        <f>IF(OR($L54="",$M54="",$N54=""),"",IFERROR($L54*($M54+$N54),""))</f>
        <v/>
      </c>
      <c r="P54" s="15">
        <f>IF(OR($A54="",$H54="",$L54="",$L54&lt;=0),"",IFERROR(MAX(0,$A54-$H54),""))</f>
        <v/>
      </c>
      <c r="Q54" s="17" t="n"/>
      <c r="R54" s="20" t="n"/>
      <c r="S54" s="21">
        <f>IF(COUNTA($A54:$K54,$M54:$N54,$Q54:$R54)=0,"",IF(COUNTIFS($A$8:$A$107,$A54,$B$8:$B$107,$B54,$F$8:$F$107,$F54)&gt;1,"Doppelter Schlüssel",IF(OR($A54="",$B54="",$C54="",$D54="",$E54="",$F54="",$G54="",$H54="",$I54="",$J54="",$K54="",$M54="",$N54="",$Q54=""),"Pflichtangabe fehlt",IF(OR($I54&lt;0,$J54&lt;0,$K54&lt;0,$M54&lt;0,$N54&lt;0),"Negative Eingabe",IF($J54+$K54&gt;$I54,"Menge unplausibel",IF($H54&gt;$A54,"Start nach Stichtag",IF(AND($L54=0,$Q54&lt;&gt;"Abgeschlossen"),"Status prüfen",IF(AND($L54&gt;0,$Q54="Abgeschlossen"),"Restmenge trotz Abschluss","OK"))))))))</f>
        <v/>
      </c>
    </row>
    <row r="55">
      <c r="A55" s="16" t="n"/>
      <c r="B55" s="17" t="n"/>
      <c r="C55" s="17" t="n"/>
      <c r="D55" s="17" t="n"/>
      <c r="E55" s="17" t="n"/>
      <c r="F55" s="17" t="n"/>
      <c r="G55" s="17" t="n"/>
      <c r="H55" s="16" t="n"/>
      <c r="I55" s="18" t="n"/>
      <c r="J55" s="18" t="n"/>
      <c r="K55" s="18" t="n"/>
      <c r="L55" s="11">
        <f>IF(OR($B55="",$I55="",$J55="",$K55=""),"",IFERROR($I55-$J55-$K55,""))</f>
        <v/>
      </c>
      <c r="M55" s="19" t="n"/>
      <c r="N55" s="19" t="n"/>
      <c r="O55" s="13">
        <f>IF(OR($L55="",$M55="",$N55=""),"",IFERROR($L55*($M55+$N55),""))</f>
        <v/>
      </c>
      <c r="P55" s="11">
        <f>IF(OR($A55="",$H55="",$L55="",$L55&lt;=0),"",IFERROR(MAX(0,$A55-$H55),""))</f>
        <v/>
      </c>
      <c r="Q55" s="17" t="n"/>
      <c r="R55" s="20" t="n"/>
      <c r="S55" s="3">
        <f>IF(COUNTA($A55:$K55,$M55:$N55,$Q55:$R55)=0,"",IF(COUNTIFS($A$8:$A$107,$A55,$B$8:$B$107,$B55,$F$8:$F$107,$F55)&gt;1,"Doppelter Schlüssel",IF(OR($A55="",$B55="",$C55="",$D55="",$E55="",$F55="",$G55="",$H55="",$I55="",$J55="",$K55="",$M55="",$N55="",$Q55=""),"Pflichtangabe fehlt",IF(OR($I55&lt;0,$J55&lt;0,$K55&lt;0,$M55&lt;0,$N55&lt;0),"Negative Eingabe",IF($J55+$K55&gt;$I55,"Menge unplausibel",IF($H55&gt;$A55,"Start nach Stichtag",IF(AND($L55=0,$Q55&lt;&gt;"Abgeschlossen"),"Status prüfen",IF(AND($L55&gt;0,$Q55="Abgeschlossen"),"Restmenge trotz Abschluss","OK"))))))))</f>
        <v/>
      </c>
    </row>
    <row r="56">
      <c r="A56" s="16" t="n"/>
      <c r="B56" s="17" t="n"/>
      <c r="C56" s="17" t="n"/>
      <c r="D56" s="17" t="n"/>
      <c r="E56" s="17" t="n"/>
      <c r="F56" s="17" t="n"/>
      <c r="G56" s="17" t="n"/>
      <c r="H56" s="16" t="n"/>
      <c r="I56" s="18" t="n"/>
      <c r="J56" s="18" t="n"/>
      <c r="K56" s="18" t="n"/>
      <c r="L56" s="15">
        <f>IF(OR($B56="",$I56="",$J56="",$K56=""),"",IFERROR($I56-$J56-$K56,""))</f>
        <v/>
      </c>
      <c r="M56" s="19" t="n"/>
      <c r="N56" s="19" t="n"/>
      <c r="O56" s="9">
        <f>IF(OR($L56="",$M56="",$N56=""),"",IFERROR($L56*($M56+$N56),""))</f>
        <v/>
      </c>
      <c r="P56" s="15">
        <f>IF(OR($A56="",$H56="",$L56="",$L56&lt;=0),"",IFERROR(MAX(0,$A56-$H56),""))</f>
        <v/>
      </c>
      <c r="Q56" s="17" t="n"/>
      <c r="R56" s="20" t="n"/>
      <c r="S56" s="21">
        <f>IF(COUNTA($A56:$K56,$M56:$N56,$Q56:$R56)=0,"",IF(COUNTIFS($A$8:$A$107,$A56,$B$8:$B$107,$B56,$F$8:$F$107,$F56)&gt;1,"Doppelter Schlüssel",IF(OR($A56="",$B56="",$C56="",$D56="",$E56="",$F56="",$G56="",$H56="",$I56="",$J56="",$K56="",$M56="",$N56="",$Q56=""),"Pflichtangabe fehlt",IF(OR($I56&lt;0,$J56&lt;0,$K56&lt;0,$M56&lt;0,$N56&lt;0),"Negative Eingabe",IF($J56+$K56&gt;$I56,"Menge unplausibel",IF($H56&gt;$A56,"Start nach Stichtag",IF(AND($L56=0,$Q56&lt;&gt;"Abgeschlossen"),"Status prüfen",IF(AND($L56&gt;0,$Q56="Abgeschlossen"),"Restmenge trotz Abschluss","OK"))))))))</f>
        <v/>
      </c>
    </row>
    <row r="57">
      <c r="A57" s="16" t="n"/>
      <c r="B57" s="17" t="n"/>
      <c r="C57" s="17" t="n"/>
      <c r="D57" s="17" t="n"/>
      <c r="E57" s="17" t="n"/>
      <c r="F57" s="17" t="n"/>
      <c r="G57" s="17" t="n"/>
      <c r="H57" s="16" t="n"/>
      <c r="I57" s="18" t="n"/>
      <c r="J57" s="18" t="n"/>
      <c r="K57" s="18" t="n"/>
      <c r="L57" s="11">
        <f>IF(OR($B57="",$I57="",$J57="",$K57=""),"",IFERROR($I57-$J57-$K57,""))</f>
        <v/>
      </c>
      <c r="M57" s="19" t="n"/>
      <c r="N57" s="19" t="n"/>
      <c r="O57" s="13">
        <f>IF(OR($L57="",$M57="",$N57=""),"",IFERROR($L57*($M57+$N57),""))</f>
        <v/>
      </c>
      <c r="P57" s="11">
        <f>IF(OR($A57="",$H57="",$L57="",$L57&lt;=0),"",IFERROR(MAX(0,$A57-$H57),""))</f>
        <v/>
      </c>
      <c r="Q57" s="17" t="n"/>
      <c r="R57" s="20" t="n"/>
      <c r="S57" s="3">
        <f>IF(COUNTA($A57:$K57,$M57:$N57,$Q57:$R57)=0,"",IF(COUNTIFS($A$8:$A$107,$A57,$B$8:$B$107,$B57,$F$8:$F$107,$F57)&gt;1,"Doppelter Schlüssel",IF(OR($A57="",$B57="",$C57="",$D57="",$E57="",$F57="",$G57="",$H57="",$I57="",$J57="",$K57="",$M57="",$N57="",$Q57=""),"Pflichtangabe fehlt",IF(OR($I57&lt;0,$J57&lt;0,$K57&lt;0,$M57&lt;0,$N57&lt;0),"Negative Eingabe",IF($J57+$K57&gt;$I57,"Menge unplausibel",IF($H57&gt;$A57,"Start nach Stichtag",IF(AND($L57=0,$Q57&lt;&gt;"Abgeschlossen"),"Status prüfen",IF(AND($L57&gt;0,$Q57="Abgeschlossen"),"Restmenge trotz Abschluss","OK"))))))))</f>
        <v/>
      </c>
    </row>
    <row r="58">
      <c r="A58" s="16" t="n"/>
      <c r="B58" s="17" t="n"/>
      <c r="C58" s="17" t="n"/>
      <c r="D58" s="17" t="n"/>
      <c r="E58" s="17" t="n"/>
      <c r="F58" s="17" t="n"/>
      <c r="G58" s="17" t="n"/>
      <c r="H58" s="16" t="n"/>
      <c r="I58" s="18" t="n"/>
      <c r="J58" s="18" t="n"/>
      <c r="K58" s="18" t="n"/>
      <c r="L58" s="15">
        <f>IF(OR($B58="",$I58="",$J58="",$K58=""),"",IFERROR($I58-$J58-$K58,""))</f>
        <v/>
      </c>
      <c r="M58" s="19" t="n"/>
      <c r="N58" s="19" t="n"/>
      <c r="O58" s="9">
        <f>IF(OR($L58="",$M58="",$N58=""),"",IFERROR($L58*($M58+$N58),""))</f>
        <v/>
      </c>
      <c r="P58" s="15">
        <f>IF(OR($A58="",$H58="",$L58="",$L58&lt;=0),"",IFERROR(MAX(0,$A58-$H58),""))</f>
        <v/>
      </c>
      <c r="Q58" s="17" t="n"/>
      <c r="R58" s="20" t="n"/>
      <c r="S58" s="21">
        <f>IF(COUNTA($A58:$K58,$M58:$N58,$Q58:$R58)=0,"",IF(COUNTIFS($A$8:$A$107,$A58,$B$8:$B$107,$B58,$F$8:$F$107,$F58)&gt;1,"Doppelter Schlüssel",IF(OR($A58="",$B58="",$C58="",$D58="",$E58="",$F58="",$G58="",$H58="",$I58="",$J58="",$K58="",$M58="",$N58="",$Q58=""),"Pflichtangabe fehlt",IF(OR($I58&lt;0,$J58&lt;0,$K58&lt;0,$M58&lt;0,$N58&lt;0),"Negative Eingabe",IF($J58+$K58&gt;$I58,"Menge unplausibel",IF($H58&gt;$A58,"Start nach Stichtag",IF(AND($L58=0,$Q58&lt;&gt;"Abgeschlossen"),"Status prüfen",IF(AND($L58&gt;0,$Q58="Abgeschlossen"),"Restmenge trotz Abschluss","OK"))))))))</f>
        <v/>
      </c>
    </row>
    <row r="59">
      <c r="A59" s="16" t="n"/>
      <c r="B59" s="17" t="n"/>
      <c r="C59" s="17" t="n"/>
      <c r="D59" s="17" t="n"/>
      <c r="E59" s="17" t="n"/>
      <c r="F59" s="17" t="n"/>
      <c r="G59" s="17" t="n"/>
      <c r="H59" s="16" t="n"/>
      <c r="I59" s="18" t="n"/>
      <c r="J59" s="18" t="n"/>
      <c r="K59" s="18" t="n"/>
      <c r="L59" s="11">
        <f>IF(OR($B59="",$I59="",$J59="",$K59=""),"",IFERROR($I59-$J59-$K59,""))</f>
        <v/>
      </c>
      <c r="M59" s="19" t="n"/>
      <c r="N59" s="19" t="n"/>
      <c r="O59" s="13">
        <f>IF(OR($L59="",$M59="",$N59=""),"",IFERROR($L59*($M59+$N59),""))</f>
        <v/>
      </c>
      <c r="P59" s="11">
        <f>IF(OR($A59="",$H59="",$L59="",$L59&lt;=0),"",IFERROR(MAX(0,$A59-$H59),""))</f>
        <v/>
      </c>
      <c r="Q59" s="17" t="n"/>
      <c r="R59" s="20" t="n"/>
      <c r="S59" s="3">
        <f>IF(COUNTA($A59:$K59,$M59:$N59,$Q59:$R59)=0,"",IF(COUNTIFS($A$8:$A$107,$A59,$B$8:$B$107,$B59,$F$8:$F$107,$F59)&gt;1,"Doppelter Schlüssel",IF(OR($A59="",$B59="",$C59="",$D59="",$E59="",$F59="",$G59="",$H59="",$I59="",$J59="",$K59="",$M59="",$N59="",$Q59=""),"Pflichtangabe fehlt",IF(OR($I59&lt;0,$J59&lt;0,$K59&lt;0,$M59&lt;0,$N59&lt;0),"Negative Eingabe",IF($J59+$K59&gt;$I59,"Menge unplausibel",IF($H59&gt;$A59,"Start nach Stichtag",IF(AND($L59=0,$Q59&lt;&gt;"Abgeschlossen"),"Status prüfen",IF(AND($L59&gt;0,$Q59="Abgeschlossen"),"Restmenge trotz Abschluss","OK"))))))))</f>
        <v/>
      </c>
    </row>
    <row r="60">
      <c r="A60" s="16" t="n"/>
      <c r="B60" s="17" t="n"/>
      <c r="C60" s="17" t="n"/>
      <c r="D60" s="17" t="n"/>
      <c r="E60" s="17" t="n"/>
      <c r="F60" s="17" t="n"/>
      <c r="G60" s="17" t="n"/>
      <c r="H60" s="16" t="n"/>
      <c r="I60" s="18" t="n"/>
      <c r="J60" s="18" t="n"/>
      <c r="K60" s="18" t="n"/>
      <c r="L60" s="15">
        <f>IF(OR($B60="",$I60="",$J60="",$K60=""),"",IFERROR($I60-$J60-$K60,""))</f>
        <v/>
      </c>
      <c r="M60" s="19" t="n"/>
      <c r="N60" s="19" t="n"/>
      <c r="O60" s="9">
        <f>IF(OR($L60="",$M60="",$N60=""),"",IFERROR($L60*($M60+$N60),""))</f>
        <v/>
      </c>
      <c r="P60" s="15">
        <f>IF(OR($A60="",$H60="",$L60="",$L60&lt;=0),"",IFERROR(MAX(0,$A60-$H60),""))</f>
        <v/>
      </c>
      <c r="Q60" s="17" t="n"/>
      <c r="R60" s="20" t="n"/>
      <c r="S60" s="21">
        <f>IF(COUNTA($A60:$K60,$M60:$N60,$Q60:$R60)=0,"",IF(COUNTIFS($A$8:$A$107,$A60,$B$8:$B$107,$B60,$F$8:$F$107,$F60)&gt;1,"Doppelter Schlüssel",IF(OR($A60="",$B60="",$C60="",$D60="",$E60="",$F60="",$G60="",$H60="",$I60="",$J60="",$K60="",$M60="",$N60="",$Q60=""),"Pflichtangabe fehlt",IF(OR($I60&lt;0,$J60&lt;0,$K60&lt;0,$M60&lt;0,$N60&lt;0),"Negative Eingabe",IF($J60+$K60&gt;$I60,"Menge unplausibel",IF($H60&gt;$A60,"Start nach Stichtag",IF(AND($L60=0,$Q60&lt;&gt;"Abgeschlossen"),"Status prüfen",IF(AND($L60&gt;0,$Q60="Abgeschlossen"),"Restmenge trotz Abschluss","OK"))))))))</f>
        <v/>
      </c>
    </row>
    <row r="61">
      <c r="A61" s="16" t="n"/>
      <c r="B61" s="17" t="n"/>
      <c r="C61" s="17" t="n"/>
      <c r="D61" s="17" t="n"/>
      <c r="E61" s="17" t="n"/>
      <c r="F61" s="17" t="n"/>
      <c r="G61" s="17" t="n"/>
      <c r="H61" s="16" t="n"/>
      <c r="I61" s="18" t="n"/>
      <c r="J61" s="18" t="n"/>
      <c r="K61" s="18" t="n"/>
      <c r="L61" s="11">
        <f>IF(OR($B61="",$I61="",$J61="",$K61=""),"",IFERROR($I61-$J61-$K61,""))</f>
        <v/>
      </c>
      <c r="M61" s="19" t="n"/>
      <c r="N61" s="19" t="n"/>
      <c r="O61" s="13">
        <f>IF(OR($L61="",$M61="",$N61=""),"",IFERROR($L61*($M61+$N61),""))</f>
        <v/>
      </c>
      <c r="P61" s="11">
        <f>IF(OR($A61="",$H61="",$L61="",$L61&lt;=0),"",IFERROR(MAX(0,$A61-$H61),""))</f>
        <v/>
      </c>
      <c r="Q61" s="17" t="n"/>
      <c r="R61" s="20" t="n"/>
      <c r="S61" s="3">
        <f>IF(COUNTA($A61:$K61,$M61:$N61,$Q61:$R61)=0,"",IF(COUNTIFS($A$8:$A$107,$A61,$B$8:$B$107,$B61,$F$8:$F$107,$F61)&gt;1,"Doppelter Schlüssel",IF(OR($A61="",$B61="",$C61="",$D61="",$E61="",$F61="",$G61="",$H61="",$I61="",$J61="",$K61="",$M61="",$N61="",$Q61=""),"Pflichtangabe fehlt",IF(OR($I61&lt;0,$J61&lt;0,$K61&lt;0,$M61&lt;0,$N61&lt;0),"Negative Eingabe",IF($J61+$K61&gt;$I61,"Menge unplausibel",IF($H61&gt;$A61,"Start nach Stichtag",IF(AND($L61=0,$Q61&lt;&gt;"Abgeschlossen"),"Status prüfen",IF(AND($L61&gt;0,$Q61="Abgeschlossen"),"Restmenge trotz Abschluss","OK"))))))))</f>
        <v/>
      </c>
    </row>
    <row r="62">
      <c r="A62" s="16" t="n"/>
      <c r="B62" s="17" t="n"/>
      <c r="C62" s="17" t="n"/>
      <c r="D62" s="17" t="n"/>
      <c r="E62" s="17" t="n"/>
      <c r="F62" s="17" t="n"/>
      <c r="G62" s="17" t="n"/>
      <c r="H62" s="16" t="n"/>
      <c r="I62" s="18" t="n"/>
      <c r="J62" s="18" t="n"/>
      <c r="K62" s="18" t="n"/>
      <c r="L62" s="15">
        <f>IF(OR($B62="",$I62="",$J62="",$K62=""),"",IFERROR($I62-$J62-$K62,""))</f>
        <v/>
      </c>
      <c r="M62" s="19" t="n"/>
      <c r="N62" s="19" t="n"/>
      <c r="O62" s="9">
        <f>IF(OR($L62="",$M62="",$N62=""),"",IFERROR($L62*($M62+$N62),""))</f>
        <v/>
      </c>
      <c r="P62" s="15">
        <f>IF(OR($A62="",$H62="",$L62="",$L62&lt;=0),"",IFERROR(MAX(0,$A62-$H62),""))</f>
        <v/>
      </c>
      <c r="Q62" s="17" t="n"/>
      <c r="R62" s="20" t="n"/>
      <c r="S62" s="21">
        <f>IF(COUNTA($A62:$K62,$M62:$N62,$Q62:$R62)=0,"",IF(COUNTIFS($A$8:$A$107,$A62,$B$8:$B$107,$B62,$F$8:$F$107,$F62)&gt;1,"Doppelter Schlüssel",IF(OR($A62="",$B62="",$C62="",$D62="",$E62="",$F62="",$G62="",$H62="",$I62="",$J62="",$K62="",$M62="",$N62="",$Q62=""),"Pflichtangabe fehlt",IF(OR($I62&lt;0,$J62&lt;0,$K62&lt;0,$M62&lt;0,$N62&lt;0),"Negative Eingabe",IF($J62+$K62&gt;$I62,"Menge unplausibel",IF($H62&gt;$A62,"Start nach Stichtag",IF(AND($L62=0,$Q62&lt;&gt;"Abgeschlossen"),"Status prüfen",IF(AND($L62&gt;0,$Q62="Abgeschlossen"),"Restmenge trotz Abschluss","OK"))))))))</f>
        <v/>
      </c>
    </row>
    <row r="63">
      <c r="A63" s="16" t="n"/>
      <c r="B63" s="17" t="n"/>
      <c r="C63" s="17" t="n"/>
      <c r="D63" s="17" t="n"/>
      <c r="E63" s="17" t="n"/>
      <c r="F63" s="17" t="n"/>
      <c r="G63" s="17" t="n"/>
      <c r="H63" s="16" t="n"/>
      <c r="I63" s="18" t="n"/>
      <c r="J63" s="18" t="n"/>
      <c r="K63" s="18" t="n"/>
      <c r="L63" s="11">
        <f>IF(OR($B63="",$I63="",$J63="",$K63=""),"",IFERROR($I63-$J63-$K63,""))</f>
        <v/>
      </c>
      <c r="M63" s="19" t="n"/>
      <c r="N63" s="19" t="n"/>
      <c r="O63" s="13">
        <f>IF(OR($L63="",$M63="",$N63=""),"",IFERROR($L63*($M63+$N63),""))</f>
        <v/>
      </c>
      <c r="P63" s="11">
        <f>IF(OR($A63="",$H63="",$L63="",$L63&lt;=0),"",IFERROR(MAX(0,$A63-$H63),""))</f>
        <v/>
      </c>
      <c r="Q63" s="17" t="n"/>
      <c r="R63" s="20" t="n"/>
      <c r="S63" s="3">
        <f>IF(COUNTA($A63:$K63,$M63:$N63,$Q63:$R63)=0,"",IF(COUNTIFS($A$8:$A$107,$A63,$B$8:$B$107,$B63,$F$8:$F$107,$F63)&gt;1,"Doppelter Schlüssel",IF(OR($A63="",$B63="",$C63="",$D63="",$E63="",$F63="",$G63="",$H63="",$I63="",$J63="",$K63="",$M63="",$N63="",$Q63=""),"Pflichtangabe fehlt",IF(OR($I63&lt;0,$J63&lt;0,$K63&lt;0,$M63&lt;0,$N63&lt;0),"Negative Eingabe",IF($J63+$K63&gt;$I63,"Menge unplausibel",IF($H63&gt;$A63,"Start nach Stichtag",IF(AND($L63=0,$Q63&lt;&gt;"Abgeschlossen"),"Status prüfen",IF(AND($L63&gt;0,$Q63="Abgeschlossen"),"Restmenge trotz Abschluss","OK"))))))))</f>
        <v/>
      </c>
    </row>
    <row r="64">
      <c r="A64" s="16" t="n"/>
      <c r="B64" s="17" t="n"/>
      <c r="C64" s="17" t="n"/>
      <c r="D64" s="17" t="n"/>
      <c r="E64" s="17" t="n"/>
      <c r="F64" s="17" t="n"/>
      <c r="G64" s="17" t="n"/>
      <c r="H64" s="16" t="n"/>
      <c r="I64" s="18" t="n"/>
      <c r="J64" s="18" t="n"/>
      <c r="K64" s="18" t="n"/>
      <c r="L64" s="15">
        <f>IF(OR($B64="",$I64="",$J64="",$K64=""),"",IFERROR($I64-$J64-$K64,""))</f>
        <v/>
      </c>
      <c r="M64" s="19" t="n"/>
      <c r="N64" s="19" t="n"/>
      <c r="O64" s="9">
        <f>IF(OR($L64="",$M64="",$N64=""),"",IFERROR($L64*($M64+$N64),""))</f>
        <v/>
      </c>
      <c r="P64" s="15">
        <f>IF(OR($A64="",$H64="",$L64="",$L64&lt;=0),"",IFERROR(MAX(0,$A64-$H64),""))</f>
        <v/>
      </c>
      <c r="Q64" s="17" t="n"/>
      <c r="R64" s="20" t="n"/>
      <c r="S64" s="21">
        <f>IF(COUNTA($A64:$K64,$M64:$N64,$Q64:$R64)=0,"",IF(COUNTIFS($A$8:$A$107,$A64,$B$8:$B$107,$B64,$F$8:$F$107,$F64)&gt;1,"Doppelter Schlüssel",IF(OR($A64="",$B64="",$C64="",$D64="",$E64="",$F64="",$G64="",$H64="",$I64="",$J64="",$K64="",$M64="",$N64="",$Q64=""),"Pflichtangabe fehlt",IF(OR($I64&lt;0,$J64&lt;0,$K64&lt;0,$M64&lt;0,$N64&lt;0),"Negative Eingabe",IF($J64+$K64&gt;$I64,"Menge unplausibel",IF($H64&gt;$A64,"Start nach Stichtag",IF(AND($L64=0,$Q64&lt;&gt;"Abgeschlossen"),"Status prüfen",IF(AND($L64&gt;0,$Q64="Abgeschlossen"),"Restmenge trotz Abschluss","OK"))))))))</f>
        <v/>
      </c>
    </row>
    <row r="65">
      <c r="A65" s="16" t="n"/>
      <c r="B65" s="17" t="n"/>
      <c r="C65" s="17" t="n"/>
      <c r="D65" s="17" t="n"/>
      <c r="E65" s="17" t="n"/>
      <c r="F65" s="17" t="n"/>
      <c r="G65" s="17" t="n"/>
      <c r="H65" s="16" t="n"/>
      <c r="I65" s="18" t="n"/>
      <c r="J65" s="18" t="n"/>
      <c r="K65" s="18" t="n"/>
      <c r="L65" s="11">
        <f>IF(OR($B65="",$I65="",$J65="",$K65=""),"",IFERROR($I65-$J65-$K65,""))</f>
        <v/>
      </c>
      <c r="M65" s="19" t="n"/>
      <c r="N65" s="19" t="n"/>
      <c r="O65" s="13">
        <f>IF(OR($L65="",$M65="",$N65=""),"",IFERROR($L65*($M65+$N65),""))</f>
        <v/>
      </c>
      <c r="P65" s="11">
        <f>IF(OR($A65="",$H65="",$L65="",$L65&lt;=0),"",IFERROR(MAX(0,$A65-$H65),""))</f>
        <v/>
      </c>
      <c r="Q65" s="17" t="n"/>
      <c r="R65" s="20" t="n"/>
      <c r="S65" s="3">
        <f>IF(COUNTA($A65:$K65,$M65:$N65,$Q65:$R65)=0,"",IF(COUNTIFS($A$8:$A$107,$A65,$B$8:$B$107,$B65,$F$8:$F$107,$F65)&gt;1,"Doppelter Schlüssel",IF(OR($A65="",$B65="",$C65="",$D65="",$E65="",$F65="",$G65="",$H65="",$I65="",$J65="",$K65="",$M65="",$N65="",$Q65=""),"Pflichtangabe fehlt",IF(OR($I65&lt;0,$J65&lt;0,$K65&lt;0,$M65&lt;0,$N65&lt;0),"Negative Eingabe",IF($J65+$K65&gt;$I65,"Menge unplausibel",IF($H65&gt;$A65,"Start nach Stichtag",IF(AND($L65=0,$Q65&lt;&gt;"Abgeschlossen"),"Status prüfen",IF(AND($L65&gt;0,$Q65="Abgeschlossen"),"Restmenge trotz Abschluss","OK"))))))))</f>
        <v/>
      </c>
    </row>
    <row r="66">
      <c r="A66" s="16" t="n"/>
      <c r="B66" s="17" t="n"/>
      <c r="C66" s="17" t="n"/>
      <c r="D66" s="17" t="n"/>
      <c r="E66" s="17" t="n"/>
      <c r="F66" s="17" t="n"/>
      <c r="G66" s="17" t="n"/>
      <c r="H66" s="16" t="n"/>
      <c r="I66" s="18" t="n"/>
      <c r="J66" s="18" t="n"/>
      <c r="K66" s="18" t="n"/>
      <c r="L66" s="15">
        <f>IF(OR($B66="",$I66="",$J66="",$K66=""),"",IFERROR($I66-$J66-$K66,""))</f>
        <v/>
      </c>
      <c r="M66" s="19" t="n"/>
      <c r="N66" s="19" t="n"/>
      <c r="O66" s="9">
        <f>IF(OR($L66="",$M66="",$N66=""),"",IFERROR($L66*($M66+$N66),""))</f>
        <v/>
      </c>
      <c r="P66" s="15">
        <f>IF(OR($A66="",$H66="",$L66="",$L66&lt;=0),"",IFERROR(MAX(0,$A66-$H66),""))</f>
        <v/>
      </c>
      <c r="Q66" s="17" t="n"/>
      <c r="R66" s="20" t="n"/>
      <c r="S66" s="21">
        <f>IF(COUNTA($A66:$K66,$M66:$N66,$Q66:$R66)=0,"",IF(COUNTIFS($A$8:$A$107,$A66,$B$8:$B$107,$B66,$F$8:$F$107,$F66)&gt;1,"Doppelter Schlüssel",IF(OR($A66="",$B66="",$C66="",$D66="",$E66="",$F66="",$G66="",$H66="",$I66="",$J66="",$K66="",$M66="",$N66="",$Q66=""),"Pflichtangabe fehlt",IF(OR($I66&lt;0,$J66&lt;0,$K66&lt;0,$M66&lt;0,$N66&lt;0),"Negative Eingabe",IF($J66+$K66&gt;$I66,"Menge unplausibel",IF($H66&gt;$A66,"Start nach Stichtag",IF(AND($L66=0,$Q66&lt;&gt;"Abgeschlossen"),"Status prüfen",IF(AND($L66&gt;0,$Q66="Abgeschlossen"),"Restmenge trotz Abschluss","OK"))))))))</f>
        <v/>
      </c>
    </row>
    <row r="67">
      <c r="A67" s="16" t="n"/>
      <c r="B67" s="17" t="n"/>
      <c r="C67" s="17" t="n"/>
      <c r="D67" s="17" t="n"/>
      <c r="E67" s="17" t="n"/>
      <c r="F67" s="17" t="n"/>
      <c r="G67" s="17" t="n"/>
      <c r="H67" s="16" t="n"/>
      <c r="I67" s="18" t="n"/>
      <c r="J67" s="18" t="n"/>
      <c r="K67" s="18" t="n"/>
      <c r="L67" s="11">
        <f>IF(OR($B67="",$I67="",$J67="",$K67=""),"",IFERROR($I67-$J67-$K67,""))</f>
        <v/>
      </c>
      <c r="M67" s="19" t="n"/>
      <c r="N67" s="19" t="n"/>
      <c r="O67" s="13">
        <f>IF(OR($L67="",$M67="",$N67=""),"",IFERROR($L67*($M67+$N67),""))</f>
        <v/>
      </c>
      <c r="P67" s="11">
        <f>IF(OR($A67="",$H67="",$L67="",$L67&lt;=0),"",IFERROR(MAX(0,$A67-$H67),""))</f>
        <v/>
      </c>
      <c r="Q67" s="17" t="n"/>
      <c r="R67" s="20" t="n"/>
      <c r="S67" s="3">
        <f>IF(COUNTA($A67:$K67,$M67:$N67,$Q67:$R67)=0,"",IF(COUNTIFS($A$8:$A$107,$A67,$B$8:$B$107,$B67,$F$8:$F$107,$F67)&gt;1,"Doppelter Schlüssel",IF(OR($A67="",$B67="",$C67="",$D67="",$E67="",$F67="",$G67="",$H67="",$I67="",$J67="",$K67="",$M67="",$N67="",$Q67=""),"Pflichtangabe fehlt",IF(OR($I67&lt;0,$J67&lt;0,$K67&lt;0,$M67&lt;0,$N67&lt;0),"Negative Eingabe",IF($J67+$K67&gt;$I67,"Menge unplausibel",IF($H67&gt;$A67,"Start nach Stichtag",IF(AND($L67=0,$Q67&lt;&gt;"Abgeschlossen"),"Status prüfen",IF(AND($L67&gt;0,$Q67="Abgeschlossen"),"Restmenge trotz Abschluss","OK"))))))))</f>
        <v/>
      </c>
    </row>
    <row r="68">
      <c r="A68" s="16" t="n"/>
      <c r="B68" s="17" t="n"/>
      <c r="C68" s="17" t="n"/>
      <c r="D68" s="17" t="n"/>
      <c r="E68" s="17" t="n"/>
      <c r="F68" s="17" t="n"/>
      <c r="G68" s="17" t="n"/>
      <c r="H68" s="16" t="n"/>
      <c r="I68" s="18" t="n"/>
      <c r="J68" s="18" t="n"/>
      <c r="K68" s="18" t="n"/>
      <c r="L68" s="15">
        <f>IF(OR($B68="",$I68="",$J68="",$K68=""),"",IFERROR($I68-$J68-$K68,""))</f>
        <v/>
      </c>
      <c r="M68" s="19" t="n"/>
      <c r="N68" s="19" t="n"/>
      <c r="O68" s="9">
        <f>IF(OR($L68="",$M68="",$N68=""),"",IFERROR($L68*($M68+$N68),""))</f>
        <v/>
      </c>
      <c r="P68" s="15">
        <f>IF(OR($A68="",$H68="",$L68="",$L68&lt;=0),"",IFERROR(MAX(0,$A68-$H68),""))</f>
        <v/>
      </c>
      <c r="Q68" s="17" t="n"/>
      <c r="R68" s="20" t="n"/>
      <c r="S68" s="21">
        <f>IF(COUNTA($A68:$K68,$M68:$N68,$Q68:$R68)=0,"",IF(COUNTIFS($A$8:$A$107,$A68,$B$8:$B$107,$B68,$F$8:$F$107,$F68)&gt;1,"Doppelter Schlüssel",IF(OR($A68="",$B68="",$C68="",$D68="",$E68="",$F68="",$G68="",$H68="",$I68="",$J68="",$K68="",$M68="",$N68="",$Q68=""),"Pflichtangabe fehlt",IF(OR($I68&lt;0,$J68&lt;0,$K68&lt;0,$M68&lt;0,$N68&lt;0),"Negative Eingabe",IF($J68+$K68&gt;$I68,"Menge unplausibel",IF($H68&gt;$A68,"Start nach Stichtag",IF(AND($L68=0,$Q68&lt;&gt;"Abgeschlossen"),"Status prüfen",IF(AND($L68&gt;0,$Q68="Abgeschlossen"),"Restmenge trotz Abschluss","OK"))))))))</f>
        <v/>
      </c>
    </row>
    <row r="69">
      <c r="A69" s="16" t="n"/>
      <c r="B69" s="17" t="n"/>
      <c r="C69" s="17" t="n"/>
      <c r="D69" s="17" t="n"/>
      <c r="E69" s="17" t="n"/>
      <c r="F69" s="17" t="n"/>
      <c r="G69" s="17" t="n"/>
      <c r="H69" s="16" t="n"/>
      <c r="I69" s="18" t="n"/>
      <c r="J69" s="18" t="n"/>
      <c r="K69" s="18" t="n"/>
      <c r="L69" s="11">
        <f>IF(OR($B69="",$I69="",$J69="",$K69=""),"",IFERROR($I69-$J69-$K69,""))</f>
        <v/>
      </c>
      <c r="M69" s="19" t="n"/>
      <c r="N69" s="19" t="n"/>
      <c r="O69" s="13">
        <f>IF(OR($L69="",$M69="",$N69=""),"",IFERROR($L69*($M69+$N69),""))</f>
        <v/>
      </c>
      <c r="P69" s="11">
        <f>IF(OR($A69="",$H69="",$L69="",$L69&lt;=0),"",IFERROR(MAX(0,$A69-$H69),""))</f>
        <v/>
      </c>
      <c r="Q69" s="17" t="n"/>
      <c r="R69" s="20" t="n"/>
      <c r="S69" s="3">
        <f>IF(COUNTA($A69:$K69,$M69:$N69,$Q69:$R69)=0,"",IF(COUNTIFS($A$8:$A$107,$A69,$B$8:$B$107,$B69,$F$8:$F$107,$F69)&gt;1,"Doppelter Schlüssel",IF(OR($A69="",$B69="",$C69="",$D69="",$E69="",$F69="",$G69="",$H69="",$I69="",$J69="",$K69="",$M69="",$N69="",$Q69=""),"Pflichtangabe fehlt",IF(OR($I69&lt;0,$J69&lt;0,$K69&lt;0,$M69&lt;0,$N69&lt;0),"Negative Eingabe",IF($J69+$K69&gt;$I69,"Menge unplausibel",IF($H69&gt;$A69,"Start nach Stichtag",IF(AND($L69=0,$Q69&lt;&gt;"Abgeschlossen"),"Status prüfen",IF(AND($L69&gt;0,$Q69="Abgeschlossen"),"Restmenge trotz Abschluss","OK"))))))))</f>
        <v/>
      </c>
    </row>
    <row r="70">
      <c r="A70" s="16" t="n"/>
      <c r="B70" s="17" t="n"/>
      <c r="C70" s="17" t="n"/>
      <c r="D70" s="17" t="n"/>
      <c r="E70" s="17" t="n"/>
      <c r="F70" s="17" t="n"/>
      <c r="G70" s="17" t="n"/>
      <c r="H70" s="16" t="n"/>
      <c r="I70" s="18" t="n"/>
      <c r="J70" s="18" t="n"/>
      <c r="K70" s="18" t="n"/>
      <c r="L70" s="15">
        <f>IF(OR($B70="",$I70="",$J70="",$K70=""),"",IFERROR($I70-$J70-$K70,""))</f>
        <v/>
      </c>
      <c r="M70" s="19" t="n"/>
      <c r="N70" s="19" t="n"/>
      <c r="O70" s="9">
        <f>IF(OR($L70="",$M70="",$N70=""),"",IFERROR($L70*($M70+$N70),""))</f>
        <v/>
      </c>
      <c r="P70" s="15">
        <f>IF(OR($A70="",$H70="",$L70="",$L70&lt;=0),"",IFERROR(MAX(0,$A70-$H70),""))</f>
        <v/>
      </c>
      <c r="Q70" s="17" t="n"/>
      <c r="R70" s="20" t="n"/>
      <c r="S70" s="21">
        <f>IF(COUNTA($A70:$K70,$M70:$N70,$Q70:$R70)=0,"",IF(COUNTIFS($A$8:$A$107,$A70,$B$8:$B$107,$B70,$F$8:$F$107,$F70)&gt;1,"Doppelter Schlüssel",IF(OR($A70="",$B70="",$C70="",$D70="",$E70="",$F70="",$G70="",$H70="",$I70="",$J70="",$K70="",$M70="",$N70="",$Q70=""),"Pflichtangabe fehlt",IF(OR($I70&lt;0,$J70&lt;0,$K70&lt;0,$M70&lt;0,$N70&lt;0),"Negative Eingabe",IF($J70+$K70&gt;$I70,"Menge unplausibel",IF($H70&gt;$A70,"Start nach Stichtag",IF(AND($L70=0,$Q70&lt;&gt;"Abgeschlossen"),"Status prüfen",IF(AND($L70&gt;0,$Q70="Abgeschlossen"),"Restmenge trotz Abschluss","OK"))))))))</f>
        <v/>
      </c>
    </row>
    <row r="71">
      <c r="A71" s="16" t="n"/>
      <c r="B71" s="17" t="n"/>
      <c r="C71" s="17" t="n"/>
      <c r="D71" s="17" t="n"/>
      <c r="E71" s="17" t="n"/>
      <c r="F71" s="17" t="n"/>
      <c r="G71" s="17" t="n"/>
      <c r="H71" s="16" t="n"/>
      <c r="I71" s="18" t="n"/>
      <c r="J71" s="18" t="n"/>
      <c r="K71" s="18" t="n"/>
      <c r="L71" s="11">
        <f>IF(OR($B71="",$I71="",$J71="",$K71=""),"",IFERROR($I71-$J71-$K71,""))</f>
        <v/>
      </c>
      <c r="M71" s="19" t="n"/>
      <c r="N71" s="19" t="n"/>
      <c r="O71" s="13">
        <f>IF(OR($L71="",$M71="",$N71=""),"",IFERROR($L71*($M71+$N71),""))</f>
        <v/>
      </c>
      <c r="P71" s="11">
        <f>IF(OR($A71="",$H71="",$L71="",$L71&lt;=0),"",IFERROR(MAX(0,$A71-$H71),""))</f>
        <v/>
      </c>
      <c r="Q71" s="17" t="n"/>
      <c r="R71" s="20" t="n"/>
      <c r="S71" s="3">
        <f>IF(COUNTA($A71:$K71,$M71:$N71,$Q71:$R71)=0,"",IF(COUNTIFS($A$8:$A$107,$A71,$B$8:$B$107,$B71,$F$8:$F$107,$F71)&gt;1,"Doppelter Schlüssel",IF(OR($A71="",$B71="",$C71="",$D71="",$E71="",$F71="",$G71="",$H71="",$I71="",$J71="",$K71="",$M71="",$N71="",$Q71=""),"Pflichtangabe fehlt",IF(OR($I71&lt;0,$J71&lt;0,$K71&lt;0,$M71&lt;0,$N71&lt;0),"Negative Eingabe",IF($J71+$K71&gt;$I71,"Menge unplausibel",IF($H71&gt;$A71,"Start nach Stichtag",IF(AND($L71=0,$Q71&lt;&gt;"Abgeschlossen"),"Status prüfen",IF(AND($L71&gt;0,$Q71="Abgeschlossen"),"Restmenge trotz Abschluss","OK"))))))))</f>
        <v/>
      </c>
    </row>
    <row r="72">
      <c r="A72" s="16" t="n"/>
      <c r="B72" s="17" t="n"/>
      <c r="C72" s="17" t="n"/>
      <c r="D72" s="17" t="n"/>
      <c r="E72" s="17" t="n"/>
      <c r="F72" s="17" t="n"/>
      <c r="G72" s="17" t="n"/>
      <c r="H72" s="16" t="n"/>
      <c r="I72" s="18" t="n"/>
      <c r="J72" s="18" t="n"/>
      <c r="K72" s="18" t="n"/>
      <c r="L72" s="15">
        <f>IF(OR($B72="",$I72="",$J72="",$K72=""),"",IFERROR($I72-$J72-$K72,""))</f>
        <v/>
      </c>
      <c r="M72" s="19" t="n"/>
      <c r="N72" s="19" t="n"/>
      <c r="O72" s="9">
        <f>IF(OR($L72="",$M72="",$N72=""),"",IFERROR($L72*($M72+$N72),""))</f>
        <v/>
      </c>
      <c r="P72" s="15">
        <f>IF(OR($A72="",$H72="",$L72="",$L72&lt;=0),"",IFERROR(MAX(0,$A72-$H72),""))</f>
        <v/>
      </c>
      <c r="Q72" s="17" t="n"/>
      <c r="R72" s="20" t="n"/>
      <c r="S72" s="21">
        <f>IF(COUNTA($A72:$K72,$M72:$N72,$Q72:$R72)=0,"",IF(COUNTIFS($A$8:$A$107,$A72,$B$8:$B$107,$B72,$F$8:$F$107,$F72)&gt;1,"Doppelter Schlüssel",IF(OR($A72="",$B72="",$C72="",$D72="",$E72="",$F72="",$G72="",$H72="",$I72="",$J72="",$K72="",$M72="",$N72="",$Q72=""),"Pflichtangabe fehlt",IF(OR($I72&lt;0,$J72&lt;0,$K72&lt;0,$M72&lt;0,$N72&lt;0),"Negative Eingabe",IF($J72+$K72&gt;$I72,"Menge unplausibel",IF($H72&gt;$A72,"Start nach Stichtag",IF(AND($L72=0,$Q72&lt;&gt;"Abgeschlossen"),"Status prüfen",IF(AND($L72&gt;0,$Q72="Abgeschlossen"),"Restmenge trotz Abschluss","OK"))))))))</f>
        <v/>
      </c>
    </row>
    <row r="73">
      <c r="A73" s="16" t="n"/>
      <c r="B73" s="17" t="n"/>
      <c r="C73" s="17" t="n"/>
      <c r="D73" s="17" t="n"/>
      <c r="E73" s="17" t="n"/>
      <c r="F73" s="17" t="n"/>
      <c r="G73" s="17" t="n"/>
      <c r="H73" s="16" t="n"/>
      <c r="I73" s="18" t="n"/>
      <c r="J73" s="18" t="n"/>
      <c r="K73" s="18" t="n"/>
      <c r="L73" s="11">
        <f>IF(OR($B73="",$I73="",$J73="",$K73=""),"",IFERROR($I73-$J73-$K73,""))</f>
        <v/>
      </c>
      <c r="M73" s="19" t="n"/>
      <c r="N73" s="19" t="n"/>
      <c r="O73" s="13">
        <f>IF(OR($L73="",$M73="",$N73=""),"",IFERROR($L73*($M73+$N73),""))</f>
        <v/>
      </c>
      <c r="P73" s="11">
        <f>IF(OR($A73="",$H73="",$L73="",$L73&lt;=0),"",IFERROR(MAX(0,$A73-$H73),""))</f>
        <v/>
      </c>
      <c r="Q73" s="17" t="n"/>
      <c r="R73" s="20" t="n"/>
      <c r="S73" s="3">
        <f>IF(COUNTA($A73:$K73,$M73:$N73,$Q73:$R73)=0,"",IF(COUNTIFS($A$8:$A$107,$A73,$B$8:$B$107,$B73,$F$8:$F$107,$F73)&gt;1,"Doppelter Schlüssel",IF(OR($A73="",$B73="",$C73="",$D73="",$E73="",$F73="",$G73="",$H73="",$I73="",$J73="",$K73="",$M73="",$N73="",$Q73=""),"Pflichtangabe fehlt",IF(OR($I73&lt;0,$J73&lt;0,$K73&lt;0,$M73&lt;0,$N73&lt;0),"Negative Eingabe",IF($J73+$K73&gt;$I73,"Menge unplausibel",IF($H73&gt;$A73,"Start nach Stichtag",IF(AND($L73=0,$Q73&lt;&gt;"Abgeschlossen"),"Status prüfen",IF(AND($L73&gt;0,$Q73="Abgeschlossen"),"Restmenge trotz Abschluss","OK"))))))))</f>
        <v/>
      </c>
    </row>
    <row r="74">
      <c r="A74" s="16" t="n"/>
      <c r="B74" s="17" t="n"/>
      <c r="C74" s="17" t="n"/>
      <c r="D74" s="17" t="n"/>
      <c r="E74" s="17" t="n"/>
      <c r="F74" s="17" t="n"/>
      <c r="G74" s="17" t="n"/>
      <c r="H74" s="16" t="n"/>
      <c r="I74" s="18" t="n"/>
      <c r="J74" s="18" t="n"/>
      <c r="K74" s="18" t="n"/>
      <c r="L74" s="15">
        <f>IF(OR($B74="",$I74="",$J74="",$K74=""),"",IFERROR($I74-$J74-$K74,""))</f>
        <v/>
      </c>
      <c r="M74" s="19" t="n"/>
      <c r="N74" s="19" t="n"/>
      <c r="O74" s="9">
        <f>IF(OR($L74="",$M74="",$N74=""),"",IFERROR($L74*($M74+$N74),""))</f>
        <v/>
      </c>
      <c r="P74" s="15">
        <f>IF(OR($A74="",$H74="",$L74="",$L74&lt;=0),"",IFERROR(MAX(0,$A74-$H74),""))</f>
        <v/>
      </c>
      <c r="Q74" s="17" t="n"/>
      <c r="R74" s="20" t="n"/>
      <c r="S74" s="21">
        <f>IF(COUNTA($A74:$K74,$M74:$N74,$Q74:$R74)=0,"",IF(COUNTIFS($A$8:$A$107,$A74,$B$8:$B$107,$B74,$F$8:$F$107,$F74)&gt;1,"Doppelter Schlüssel",IF(OR($A74="",$B74="",$C74="",$D74="",$E74="",$F74="",$G74="",$H74="",$I74="",$J74="",$K74="",$M74="",$N74="",$Q74=""),"Pflichtangabe fehlt",IF(OR($I74&lt;0,$J74&lt;0,$K74&lt;0,$M74&lt;0,$N74&lt;0),"Negative Eingabe",IF($J74+$K74&gt;$I74,"Menge unplausibel",IF($H74&gt;$A74,"Start nach Stichtag",IF(AND($L74=0,$Q74&lt;&gt;"Abgeschlossen"),"Status prüfen",IF(AND($L74&gt;0,$Q74="Abgeschlossen"),"Restmenge trotz Abschluss","OK"))))))))</f>
        <v/>
      </c>
    </row>
    <row r="75">
      <c r="A75" s="16" t="n"/>
      <c r="B75" s="17" t="n"/>
      <c r="C75" s="17" t="n"/>
      <c r="D75" s="17" t="n"/>
      <c r="E75" s="17" t="n"/>
      <c r="F75" s="17" t="n"/>
      <c r="G75" s="17" t="n"/>
      <c r="H75" s="16" t="n"/>
      <c r="I75" s="18" t="n"/>
      <c r="J75" s="18" t="n"/>
      <c r="K75" s="18" t="n"/>
      <c r="L75" s="11">
        <f>IF(OR($B75="",$I75="",$J75="",$K75=""),"",IFERROR($I75-$J75-$K75,""))</f>
        <v/>
      </c>
      <c r="M75" s="19" t="n"/>
      <c r="N75" s="19" t="n"/>
      <c r="O75" s="13">
        <f>IF(OR($L75="",$M75="",$N75=""),"",IFERROR($L75*($M75+$N75),""))</f>
        <v/>
      </c>
      <c r="P75" s="11">
        <f>IF(OR($A75="",$H75="",$L75="",$L75&lt;=0),"",IFERROR(MAX(0,$A75-$H75),""))</f>
        <v/>
      </c>
      <c r="Q75" s="17" t="n"/>
      <c r="R75" s="20" t="n"/>
      <c r="S75" s="3">
        <f>IF(COUNTA($A75:$K75,$M75:$N75,$Q75:$R75)=0,"",IF(COUNTIFS($A$8:$A$107,$A75,$B$8:$B$107,$B75,$F$8:$F$107,$F75)&gt;1,"Doppelter Schlüssel",IF(OR($A75="",$B75="",$C75="",$D75="",$E75="",$F75="",$G75="",$H75="",$I75="",$J75="",$K75="",$M75="",$N75="",$Q75=""),"Pflichtangabe fehlt",IF(OR($I75&lt;0,$J75&lt;0,$K75&lt;0,$M75&lt;0,$N75&lt;0),"Negative Eingabe",IF($J75+$K75&gt;$I75,"Menge unplausibel",IF($H75&gt;$A75,"Start nach Stichtag",IF(AND($L75=0,$Q75&lt;&gt;"Abgeschlossen"),"Status prüfen",IF(AND($L75&gt;0,$Q75="Abgeschlossen"),"Restmenge trotz Abschluss","OK"))))))))</f>
        <v/>
      </c>
    </row>
    <row r="76">
      <c r="A76" s="16" t="n"/>
      <c r="B76" s="17" t="n"/>
      <c r="C76" s="17" t="n"/>
      <c r="D76" s="17" t="n"/>
      <c r="E76" s="17" t="n"/>
      <c r="F76" s="17" t="n"/>
      <c r="G76" s="17" t="n"/>
      <c r="H76" s="16" t="n"/>
      <c r="I76" s="18" t="n"/>
      <c r="J76" s="18" t="n"/>
      <c r="K76" s="18" t="n"/>
      <c r="L76" s="15">
        <f>IF(OR($B76="",$I76="",$J76="",$K76=""),"",IFERROR($I76-$J76-$K76,""))</f>
        <v/>
      </c>
      <c r="M76" s="19" t="n"/>
      <c r="N76" s="19" t="n"/>
      <c r="O76" s="9">
        <f>IF(OR($L76="",$M76="",$N76=""),"",IFERROR($L76*($M76+$N76),""))</f>
        <v/>
      </c>
      <c r="P76" s="15">
        <f>IF(OR($A76="",$H76="",$L76="",$L76&lt;=0),"",IFERROR(MAX(0,$A76-$H76),""))</f>
        <v/>
      </c>
      <c r="Q76" s="17" t="n"/>
      <c r="R76" s="20" t="n"/>
      <c r="S76" s="21">
        <f>IF(COUNTA($A76:$K76,$M76:$N76,$Q76:$R76)=0,"",IF(COUNTIFS($A$8:$A$107,$A76,$B$8:$B$107,$B76,$F$8:$F$107,$F76)&gt;1,"Doppelter Schlüssel",IF(OR($A76="",$B76="",$C76="",$D76="",$E76="",$F76="",$G76="",$H76="",$I76="",$J76="",$K76="",$M76="",$N76="",$Q76=""),"Pflichtangabe fehlt",IF(OR($I76&lt;0,$J76&lt;0,$K76&lt;0,$M76&lt;0,$N76&lt;0),"Negative Eingabe",IF($J76+$K76&gt;$I76,"Menge unplausibel",IF($H76&gt;$A76,"Start nach Stichtag",IF(AND($L76=0,$Q76&lt;&gt;"Abgeschlossen"),"Status prüfen",IF(AND($L76&gt;0,$Q76="Abgeschlossen"),"Restmenge trotz Abschluss","OK"))))))))</f>
        <v/>
      </c>
    </row>
    <row r="77">
      <c r="A77" s="16" t="n"/>
      <c r="B77" s="17" t="n"/>
      <c r="C77" s="17" t="n"/>
      <c r="D77" s="17" t="n"/>
      <c r="E77" s="17" t="n"/>
      <c r="F77" s="17" t="n"/>
      <c r="G77" s="17" t="n"/>
      <c r="H77" s="16" t="n"/>
      <c r="I77" s="18" t="n"/>
      <c r="J77" s="18" t="n"/>
      <c r="K77" s="18" t="n"/>
      <c r="L77" s="11">
        <f>IF(OR($B77="",$I77="",$J77="",$K77=""),"",IFERROR($I77-$J77-$K77,""))</f>
        <v/>
      </c>
      <c r="M77" s="19" t="n"/>
      <c r="N77" s="19" t="n"/>
      <c r="O77" s="13">
        <f>IF(OR($L77="",$M77="",$N77=""),"",IFERROR($L77*($M77+$N77),""))</f>
        <v/>
      </c>
      <c r="P77" s="11">
        <f>IF(OR($A77="",$H77="",$L77="",$L77&lt;=0),"",IFERROR(MAX(0,$A77-$H77),""))</f>
        <v/>
      </c>
      <c r="Q77" s="17" t="n"/>
      <c r="R77" s="20" t="n"/>
      <c r="S77" s="3">
        <f>IF(COUNTA($A77:$K77,$M77:$N77,$Q77:$R77)=0,"",IF(COUNTIFS($A$8:$A$107,$A77,$B$8:$B$107,$B77,$F$8:$F$107,$F77)&gt;1,"Doppelter Schlüssel",IF(OR($A77="",$B77="",$C77="",$D77="",$E77="",$F77="",$G77="",$H77="",$I77="",$J77="",$K77="",$M77="",$N77="",$Q77=""),"Pflichtangabe fehlt",IF(OR($I77&lt;0,$J77&lt;0,$K77&lt;0,$M77&lt;0,$N77&lt;0),"Negative Eingabe",IF($J77+$K77&gt;$I77,"Menge unplausibel",IF($H77&gt;$A77,"Start nach Stichtag",IF(AND($L77=0,$Q77&lt;&gt;"Abgeschlossen"),"Status prüfen",IF(AND($L77&gt;0,$Q77="Abgeschlossen"),"Restmenge trotz Abschluss","OK"))))))))</f>
        <v/>
      </c>
    </row>
    <row r="78">
      <c r="A78" s="16" t="n"/>
      <c r="B78" s="17" t="n"/>
      <c r="C78" s="17" t="n"/>
      <c r="D78" s="17" t="n"/>
      <c r="E78" s="17" t="n"/>
      <c r="F78" s="17" t="n"/>
      <c r="G78" s="17" t="n"/>
      <c r="H78" s="16" t="n"/>
      <c r="I78" s="18" t="n"/>
      <c r="J78" s="18" t="n"/>
      <c r="K78" s="18" t="n"/>
      <c r="L78" s="15">
        <f>IF(OR($B78="",$I78="",$J78="",$K78=""),"",IFERROR($I78-$J78-$K78,""))</f>
        <v/>
      </c>
      <c r="M78" s="19" t="n"/>
      <c r="N78" s="19" t="n"/>
      <c r="O78" s="9">
        <f>IF(OR($L78="",$M78="",$N78=""),"",IFERROR($L78*($M78+$N78),""))</f>
        <v/>
      </c>
      <c r="P78" s="15">
        <f>IF(OR($A78="",$H78="",$L78="",$L78&lt;=0),"",IFERROR(MAX(0,$A78-$H78),""))</f>
        <v/>
      </c>
      <c r="Q78" s="17" t="n"/>
      <c r="R78" s="20" t="n"/>
      <c r="S78" s="21">
        <f>IF(COUNTA($A78:$K78,$M78:$N78,$Q78:$R78)=0,"",IF(COUNTIFS($A$8:$A$107,$A78,$B$8:$B$107,$B78,$F$8:$F$107,$F78)&gt;1,"Doppelter Schlüssel",IF(OR($A78="",$B78="",$C78="",$D78="",$E78="",$F78="",$G78="",$H78="",$I78="",$J78="",$K78="",$M78="",$N78="",$Q78=""),"Pflichtangabe fehlt",IF(OR($I78&lt;0,$J78&lt;0,$K78&lt;0,$M78&lt;0,$N78&lt;0),"Negative Eingabe",IF($J78+$K78&gt;$I78,"Menge unplausibel",IF($H78&gt;$A78,"Start nach Stichtag",IF(AND($L78=0,$Q78&lt;&gt;"Abgeschlossen"),"Status prüfen",IF(AND($L78&gt;0,$Q78="Abgeschlossen"),"Restmenge trotz Abschluss","OK"))))))))</f>
        <v/>
      </c>
    </row>
    <row r="79">
      <c r="A79" s="16" t="n"/>
      <c r="B79" s="17" t="n"/>
      <c r="C79" s="17" t="n"/>
      <c r="D79" s="17" t="n"/>
      <c r="E79" s="17" t="n"/>
      <c r="F79" s="17" t="n"/>
      <c r="G79" s="17" t="n"/>
      <c r="H79" s="16" t="n"/>
      <c r="I79" s="18" t="n"/>
      <c r="J79" s="18" t="n"/>
      <c r="K79" s="18" t="n"/>
      <c r="L79" s="11">
        <f>IF(OR($B79="",$I79="",$J79="",$K79=""),"",IFERROR($I79-$J79-$K79,""))</f>
        <v/>
      </c>
      <c r="M79" s="19" t="n"/>
      <c r="N79" s="19" t="n"/>
      <c r="O79" s="13">
        <f>IF(OR($L79="",$M79="",$N79=""),"",IFERROR($L79*($M79+$N79),""))</f>
        <v/>
      </c>
      <c r="P79" s="11">
        <f>IF(OR($A79="",$H79="",$L79="",$L79&lt;=0),"",IFERROR(MAX(0,$A79-$H79),""))</f>
        <v/>
      </c>
      <c r="Q79" s="17" t="n"/>
      <c r="R79" s="20" t="n"/>
      <c r="S79" s="3">
        <f>IF(COUNTA($A79:$K79,$M79:$N79,$Q79:$R79)=0,"",IF(COUNTIFS($A$8:$A$107,$A79,$B$8:$B$107,$B79,$F$8:$F$107,$F79)&gt;1,"Doppelter Schlüssel",IF(OR($A79="",$B79="",$C79="",$D79="",$E79="",$F79="",$G79="",$H79="",$I79="",$J79="",$K79="",$M79="",$N79="",$Q79=""),"Pflichtangabe fehlt",IF(OR($I79&lt;0,$J79&lt;0,$K79&lt;0,$M79&lt;0,$N79&lt;0),"Negative Eingabe",IF($J79+$K79&gt;$I79,"Menge unplausibel",IF($H79&gt;$A79,"Start nach Stichtag",IF(AND($L79=0,$Q79&lt;&gt;"Abgeschlossen"),"Status prüfen",IF(AND($L79&gt;0,$Q79="Abgeschlossen"),"Restmenge trotz Abschluss","OK"))))))))</f>
        <v/>
      </c>
    </row>
    <row r="80">
      <c r="A80" s="16" t="n"/>
      <c r="B80" s="17" t="n"/>
      <c r="C80" s="17" t="n"/>
      <c r="D80" s="17" t="n"/>
      <c r="E80" s="17" t="n"/>
      <c r="F80" s="17" t="n"/>
      <c r="G80" s="17" t="n"/>
      <c r="H80" s="16" t="n"/>
      <c r="I80" s="18" t="n"/>
      <c r="J80" s="18" t="n"/>
      <c r="K80" s="18" t="n"/>
      <c r="L80" s="15">
        <f>IF(OR($B80="",$I80="",$J80="",$K80=""),"",IFERROR($I80-$J80-$K80,""))</f>
        <v/>
      </c>
      <c r="M80" s="19" t="n"/>
      <c r="N80" s="19" t="n"/>
      <c r="O80" s="9">
        <f>IF(OR($L80="",$M80="",$N80=""),"",IFERROR($L80*($M80+$N80),""))</f>
        <v/>
      </c>
      <c r="P80" s="15">
        <f>IF(OR($A80="",$H80="",$L80="",$L80&lt;=0),"",IFERROR(MAX(0,$A80-$H80),""))</f>
        <v/>
      </c>
      <c r="Q80" s="17" t="n"/>
      <c r="R80" s="20" t="n"/>
      <c r="S80" s="21">
        <f>IF(COUNTA($A80:$K80,$M80:$N80,$Q80:$R80)=0,"",IF(COUNTIFS($A$8:$A$107,$A80,$B$8:$B$107,$B80,$F$8:$F$107,$F80)&gt;1,"Doppelter Schlüssel",IF(OR($A80="",$B80="",$C80="",$D80="",$E80="",$F80="",$G80="",$H80="",$I80="",$J80="",$K80="",$M80="",$N80="",$Q80=""),"Pflichtangabe fehlt",IF(OR($I80&lt;0,$J80&lt;0,$K80&lt;0,$M80&lt;0,$N80&lt;0),"Negative Eingabe",IF($J80+$K80&gt;$I80,"Menge unplausibel",IF($H80&gt;$A80,"Start nach Stichtag",IF(AND($L80=0,$Q80&lt;&gt;"Abgeschlossen"),"Status prüfen",IF(AND($L80&gt;0,$Q80="Abgeschlossen"),"Restmenge trotz Abschluss","OK"))))))))</f>
        <v/>
      </c>
    </row>
    <row r="81">
      <c r="A81" s="16" t="n"/>
      <c r="B81" s="17" t="n"/>
      <c r="C81" s="17" t="n"/>
      <c r="D81" s="17" t="n"/>
      <c r="E81" s="17" t="n"/>
      <c r="F81" s="17" t="n"/>
      <c r="G81" s="17" t="n"/>
      <c r="H81" s="16" t="n"/>
      <c r="I81" s="18" t="n"/>
      <c r="J81" s="18" t="n"/>
      <c r="K81" s="18" t="n"/>
      <c r="L81" s="11">
        <f>IF(OR($B81="",$I81="",$J81="",$K81=""),"",IFERROR($I81-$J81-$K81,""))</f>
        <v/>
      </c>
      <c r="M81" s="19" t="n"/>
      <c r="N81" s="19" t="n"/>
      <c r="O81" s="13">
        <f>IF(OR($L81="",$M81="",$N81=""),"",IFERROR($L81*($M81+$N81),""))</f>
        <v/>
      </c>
      <c r="P81" s="11">
        <f>IF(OR($A81="",$H81="",$L81="",$L81&lt;=0),"",IFERROR(MAX(0,$A81-$H81),""))</f>
        <v/>
      </c>
      <c r="Q81" s="17" t="n"/>
      <c r="R81" s="20" t="n"/>
      <c r="S81" s="3">
        <f>IF(COUNTA($A81:$K81,$M81:$N81,$Q81:$R81)=0,"",IF(COUNTIFS($A$8:$A$107,$A81,$B$8:$B$107,$B81,$F$8:$F$107,$F81)&gt;1,"Doppelter Schlüssel",IF(OR($A81="",$B81="",$C81="",$D81="",$E81="",$F81="",$G81="",$H81="",$I81="",$J81="",$K81="",$M81="",$N81="",$Q81=""),"Pflichtangabe fehlt",IF(OR($I81&lt;0,$J81&lt;0,$K81&lt;0,$M81&lt;0,$N81&lt;0),"Negative Eingabe",IF($J81+$K81&gt;$I81,"Menge unplausibel",IF($H81&gt;$A81,"Start nach Stichtag",IF(AND($L81=0,$Q81&lt;&gt;"Abgeschlossen"),"Status prüfen",IF(AND($L81&gt;0,$Q81="Abgeschlossen"),"Restmenge trotz Abschluss","OK"))))))))</f>
        <v/>
      </c>
    </row>
    <row r="82">
      <c r="A82" s="16" t="n"/>
      <c r="B82" s="17" t="n"/>
      <c r="C82" s="17" t="n"/>
      <c r="D82" s="17" t="n"/>
      <c r="E82" s="17" t="n"/>
      <c r="F82" s="17" t="n"/>
      <c r="G82" s="17" t="n"/>
      <c r="H82" s="16" t="n"/>
      <c r="I82" s="18" t="n"/>
      <c r="J82" s="18" t="n"/>
      <c r="K82" s="18" t="n"/>
      <c r="L82" s="15">
        <f>IF(OR($B82="",$I82="",$J82="",$K82=""),"",IFERROR($I82-$J82-$K82,""))</f>
        <v/>
      </c>
      <c r="M82" s="19" t="n"/>
      <c r="N82" s="19" t="n"/>
      <c r="O82" s="9">
        <f>IF(OR($L82="",$M82="",$N82=""),"",IFERROR($L82*($M82+$N82),""))</f>
        <v/>
      </c>
      <c r="P82" s="15">
        <f>IF(OR($A82="",$H82="",$L82="",$L82&lt;=0),"",IFERROR(MAX(0,$A82-$H82),""))</f>
        <v/>
      </c>
      <c r="Q82" s="17" t="n"/>
      <c r="R82" s="20" t="n"/>
      <c r="S82" s="21">
        <f>IF(COUNTA($A82:$K82,$M82:$N82,$Q82:$R82)=0,"",IF(COUNTIFS($A$8:$A$107,$A82,$B$8:$B$107,$B82,$F$8:$F$107,$F82)&gt;1,"Doppelter Schlüssel",IF(OR($A82="",$B82="",$C82="",$D82="",$E82="",$F82="",$G82="",$H82="",$I82="",$J82="",$K82="",$M82="",$N82="",$Q82=""),"Pflichtangabe fehlt",IF(OR($I82&lt;0,$J82&lt;0,$K82&lt;0,$M82&lt;0,$N82&lt;0),"Negative Eingabe",IF($J82+$K82&gt;$I82,"Menge unplausibel",IF($H82&gt;$A82,"Start nach Stichtag",IF(AND($L82=0,$Q82&lt;&gt;"Abgeschlossen"),"Status prüfen",IF(AND($L82&gt;0,$Q82="Abgeschlossen"),"Restmenge trotz Abschluss","OK"))))))))</f>
        <v/>
      </c>
    </row>
    <row r="83">
      <c r="A83" s="16" t="n"/>
      <c r="B83" s="17" t="n"/>
      <c r="C83" s="17" t="n"/>
      <c r="D83" s="17" t="n"/>
      <c r="E83" s="17" t="n"/>
      <c r="F83" s="17" t="n"/>
      <c r="G83" s="17" t="n"/>
      <c r="H83" s="16" t="n"/>
      <c r="I83" s="18" t="n"/>
      <c r="J83" s="18" t="n"/>
      <c r="K83" s="18" t="n"/>
      <c r="L83" s="11">
        <f>IF(OR($B83="",$I83="",$J83="",$K83=""),"",IFERROR($I83-$J83-$K83,""))</f>
        <v/>
      </c>
      <c r="M83" s="19" t="n"/>
      <c r="N83" s="19" t="n"/>
      <c r="O83" s="13">
        <f>IF(OR($L83="",$M83="",$N83=""),"",IFERROR($L83*($M83+$N83),""))</f>
        <v/>
      </c>
      <c r="P83" s="11">
        <f>IF(OR($A83="",$H83="",$L83="",$L83&lt;=0),"",IFERROR(MAX(0,$A83-$H83),""))</f>
        <v/>
      </c>
      <c r="Q83" s="17" t="n"/>
      <c r="R83" s="20" t="n"/>
      <c r="S83" s="3">
        <f>IF(COUNTA($A83:$K83,$M83:$N83,$Q83:$R83)=0,"",IF(COUNTIFS($A$8:$A$107,$A83,$B$8:$B$107,$B83,$F$8:$F$107,$F83)&gt;1,"Doppelter Schlüssel",IF(OR($A83="",$B83="",$C83="",$D83="",$E83="",$F83="",$G83="",$H83="",$I83="",$J83="",$K83="",$M83="",$N83="",$Q83=""),"Pflichtangabe fehlt",IF(OR($I83&lt;0,$J83&lt;0,$K83&lt;0,$M83&lt;0,$N83&lt;0),"Negative Eingabe",IF($J83+$K83&gt;$I83,"Menge unplausibel",IF($H83&gt;$A83,"Start nach Stichtag",IF(AND($L83=0,$Q83&lt;&gt;"Abgeschlossen"),"Status prüfen",IF(AND($L83&gt;0,$Q83="Abgeschlossen"),"Restmenge trotz Abschluss","OK"))))))))</f>
        <v/>
      </c>
    </row>
    <row r="84">
      <c r="A84" s="16" t="n"/>
      <c r="B84" s="17" t="n"/>
      <c r="C84" s="17" t="n"/>
      <c r="D84" s="17" t="n"/>
      <c r="E84" s="17" t="n"/>
      <c r="F84" s="17" t="n"/>
      <c r="G84" s="17" t="n"/>
      <c r="H84" s="16" t="n"/>
      <c r="I84" s="18" t="n"/>
      <c r="J84" s="18" t="n"/>
      <c r="K84" s="18" t="n"/>
      <c r="L84" s="15">
        <f>IF(OR($B84="",$I84="",$J84="",$K84=""),"",IFERROR($I84-$J84-$K84,""))</f>
        <v/>
      </c>
      <c r="M84" s="19" t="n"/>
      <c r="N84" s="19" t="n"/>
      <c r="O84" s="9">
        <f>IF(OR($L84="",$M84="",$N84=""),"",IFERROR($L84*($M84+$N84),""))</f>
        <v/>
      </c>
      <c r="P84" s="15">
        <f>IF(OR($A84="",$H84="",$L84="",$L84&lt;=0),"",IFERROR(MAX(0,$A84-$H84),""))</f>
        <v/>
      </c>
      <c r="Q84" s="17" t="n"/>
      <c r="R84" s="20" t="n"/>
      <c r="S84" s="21">
        <f>IF(COUNTA($A84:$K84,$M84:$N84,$Q84:$R84)=0,"",IF(COUNTIFS($A$8:$A$107,$A84,$B$8:$B$107,$B84,$F$8:$F$107,$F84)&gt;1,"Doppelter Schlüssel",IF(OR($A84="",$B84="",$C84="",$D84="",$E84="",$F84="",$G84="",$H84="",$I84="",$J84="",$K84="",$M84="",$N84="",$Q84=""),"Pflichtangabe fehlt",IF(OR($I84&lt;0,$J84&lt;0,$K84&lt;0,$M84&lt;0,$N84&lt;0),"Negative Eingabe",IF($J84+$K84&gt;$I84,"Menge unplausibel",IF($H84&gt;$A84,"Start nach Stichtag",IF(AND($L84=0,$Q84&lt;&gt;"Abgeschlossen"),"Status prüfen",IF(AND($L84&gt;0,$Q84="Abgeschlossen"),"Restmenge trotz Abschluss","OK"))))))))</f>
        <v/>
      </c>
    </row>
    <row r="85">
      <c r="A85" s="16" t="n"/>
      <c r="B85" s="17" t="n"/>
      <c r="C85" s="17" t="n"/>
      <c r="D85" s="17" t="n"/>
      <c r="E85" s="17" t="n"/>
      <c r="F85" s="17" t="n"/>
      <c r="G85" s="17" t="n"/>
      <c r="H85" s="16" t="n"/>
      <c r="I85" s="18" t="n"/>
      <c r="J85" s="18" t="n"/>
      <c r="K85" s="18" t="n"/>
      <c r="L85" s="11">
        <f>IF(OR($B85="",$I85="",$J85="",$K85=""),"",IFERROR($I85-$J85-$K85,""))</f>
        <v/>
      </c>
      <c r="M85" s="19" t="n"/>
      <c r="N85" s="19" t="n"/>
      <c r="O85" s="13">
        <f>IF(OR($L85="",$M85="",$N85=""),"",IFERROR($L85*($M85+$N85),""))</f>
        <v/>
      </c>
      <c r="P85" s="11">
        <f>IF(OR($A85="",$H85="",$L85="",$L85&lt;=0),"",IFERROR(MAX(0,$A85-$H85),""))</f>
        <v/>
      </c>
      <c r="Q85" s="17" t="n"/>
      <c r="R85" s="20" t="n"/>
      <c r="S85" s="3">
        <f>IF(COUNTA($A85:$K85,$M85:$N85,$Q85:$R85)=0,"",IF(COUNTIFS($A$8:$A$107,$A85,$B$8:$B$107,$B85,$F$8:$F$107,$F85)&gt;1,"Doppelter Schlüssel",IF(OR($A85="",$B85="",$C85="",$D85="",$E85="",$F85="",$G85="",$H85="",$I85="",$J85="",$K85="",$M85="",$N85="",$Q85=""),"Pflichtangabe fehlt",IF(OR($I85&lt;0,$J85&lt;0,$K85&lt;0,$M85&lt;0,$N85&lt;0),"Negative Eingabe",IF($J85+$K85&gt;$I85,"Menge unplausibel",IF($H85&gt;$A85,"Start nach Stichtag",IF(AND($L85=0,$Q85&lt;&gt;"Abgeschlossen"),"Status prüfen",IF(AND($L85&gt;0,$Q85="Abgeschlossen"),"Restmenge trotz Abschluss","OK"))))))))</f>
        <v/>
      </c>
    </row>
    <row r="86">
      <c r="A86" s="16" t="n"/>
      <c r="B86" s="17" t="n"/>
      <c r="C86" s="17" t="n"/>
      <c r="D86" s="17" t="n"/>
      <c r="E86" s="17" t="n"/>
      <c r="F86" s="17" t="n"/>
      <c r="G86" s="17" t="n"/>
      <c r="H86" s="16" t="n"/>
      <c r="I86" s="18" t="n"/>
      <c r="J86" s="18" t="n"/>
      <c r="K86" s="18" t="n"/>
      <c r="L86" s="15">
        <f>IF(OR($B86="",$I86="",$J86="",$K86=""),"",IFERROR($I86-$J86-$K86,""))</f>
        <v/>
      </c>
      <c r="M86" s="19" t="n"/>
      <c r="N86" s="19" t="n"/>
      <c r="O86" s="9">
        <f>IF(OR($L86="",$M86="",$N86=""),"",IFERROR($L86*($M86+$N86),""))</f>
        <v/>
      </c>
      <c r="P86" s="15">
        <f>IF(OR($A86="",$H86="",$L86="",$L86&lt;=0),"",IFERROR(MAX(0,$A86-$H86),""))</f>
        <v/>
      </c>
      <c r="Q86" s="17" t="n"/>
      <c r="R86" s="20" t="n"/>
      <c r="S86" s="21">
        <f>IF(COUNTA($A86:$K86,$M86:$N86,$Q86:$R86)=0,"",IF(COUNTIFS($A$8:$A$107,$A86,$B$8:$B$107,$B86,$F$8:$F$107,$F86)&gt;1,"Doppelter Schlüssel",IF(OR($A86="",$B86="",$C86="",$D86="",$E86="",$F86="",$G86="",$H86="",$I86="",$J86="",$K86="",$M86="",$N86="",$Q86=""),"Pflichtangabe fehlt",IF(OR($I86&lt;0,$J86&lt;0,$K86&lt;0,$M86&lt;0,$N86&lt;0),"Negative Eingabe",IF($J86+$K86&gt;$I86,"Menge unplausibel",IF($H86&gt;$A86,"Start nach Stichtag",IF(AND($L86=0,$Q86&lt;&gt;"Abgeschlossen"),"Status prüfen",IF(AND($L86&gt;0,$Q86="Abgeschlossen"),"Restmenge trotz Abschluss","OK"))))))))</f>
        <v/>
      </c>
    </row>
    <row r="87">
      <c r="A87" s="16" t="n"/>
      <c r="B87" s="17" t="n"/>
      <c r="C87" s="17" t="n"/>
      <c r="D87" s="17" t="n"/>
      <c r="E87" s="17" t="n"/>
      <c r="F87" s="17" t="n"/>
      <c r="G87" s="17" t="n"/>
      <c r="H87" s="16" t="n"/>
      <c r="I87" s="18" t="n"/>
      <c r="J87" s="18" t="n"/>
      <c r="K87" s="18" t="n"/>
      <c r="L87" s="11">
        <f>IF(OR($B87="",$I87="",$J87="",$K87=""),"",IFERROR($I87-$J87-$K87,""))</f>
        <v/>
      </c>
      <c r="M87" s="19" t="n"/>
      <c r="N87" s="19" t="n"/>
      <c r="O87" s="13">
        <f>IF(OR($L87="",$M87="",$N87=""),"",IFERROR($L87*($M87+$N87),""))</f>
        <v/>
      </c>
      <c r="P87" s="11">
        <f>IF(OR($A87="",$H87="",$L87="",$L87&lt;=0),"",IFERROR(MAX(0,$A87-$H87),""))</f>
        <v/>
      </c>
      <c r="Q87" s="17" t="n"/>
      <c r="R87" s="20" t="n"/>
      <c r="S87" s="3">
        <f>IF(COUNTA($A87:$K87,$M87:$N87,$Q87:$R87)=0,"",IF(COUNTIFS($A$8:$A$107,$A87,$B$8:$B$107,$B87,$F$8:$F$107,$F87)&gt;1,"Doppelter Schlüssel",IF(OR($A87="",$B87="",$C87="",$D87="",$E87="",$F87="",$G87="",$H87="",$I87="",$J87="",$K87="",$M87="",$N87="",$Q87=""),"Pflichtangabe fehlt",IF(OR($I87&lt;0,$J87&lt;0,$K87&lt;0,$M87&lt;0,$N87&lt;0),"Negative Eingabe",IF($J87+$K87&gt;$I87,"Menge unplausibel",IF($H87&gt;$A87,"Start nach Stichtag",IF(AND($L87=0,$Q87&lt;&gt;"Abgeschlossen"),"Status prüfen",IF(AND($L87&gt;0,$Q87="Abgeschlossen"),"Restmenge trotz Abschluss","OK"))))))))</f>
        <v/>
      </c>
    </row>
    <row r="88">
      <c r="A88" s="16" t="n"/>
      <c r="B88" s="17" t="n"/>
      <c r="C88" s="17" t="n"/>
      <c r="D88" s="17" t="n"/>
      <c r="E88" s="17" t="n"/>
      <c r="F88" s="17" t="n"/>
      <c r="G88" s="17" t="n"/>
      <c r="H88" s="16" t="n"/>
      <c r="I88" s="18" t="n"/>
      <c r="J88" s="18" t="n"/>
      <c r="K88" s="18" t="n"/>
      <c r="L88" s="15">
        <f>IF(OR($B88="",$I88="",$J88="",$K88=""),"",IFERROR($I88-$J88-$K88,""))</f>
        <v/>
      </c>
      <c r="M88" s="19" t="n"/>
      <c r="N88" s="19" t="n"/>
      <c r="O88" s="9">
        <f>IF(OR($L88="",$M88="",$N88=""),"",IFERROR($L88*($M88+$N88),""))</f>
        <v/>
      </c>
      <c r="P88" s="15">
        <f>IF(OR($A88="",$H88="",$L88="",$L88&lt;=0),"",IFERROR(MAX(0,$A88-$H88),""))</f>
        <v/>
      </c>
      <c r="Q88" s="17" t="n"/>
      <c r="R88" s="20" t="n"/>
      <c r="S88" s="21">
        <f>IF(COUNTA($A88:$K88,$M88:$N88,$Q88:$R88)=0,"",IF(COUNTIFS($A$8:$A$107,$A88,$B$8:$B$107,$B88,$F$8:$F$107,$F88)&gt;1,"Doppelter Schlüssel",IF(OR($A88="",$B88="",$C88="",$D88="",$E88="",$F88="",$G88="",$H88="",$I88="",$J88="",$K88="",$M88="",$N88="",$Q88=""),"Pflichtangabe fehlt",IF(OR($I88&lt;0,$J88&lt;0,$K88&lt;0,$M88&lt;0,$N88&lt;0),"Negative Eingabe",IF($J88+$K88&gt;$I88,"Menge unplausibel",IF($H88&gt;$A88,"Start nach Stichtag",IF(AND($L88=0,$Q88&lt;&gt;"Abgeschlossen"),"Status prüfen",IF(AND($L88&gt;0,$Q88="Abgeschlossen"),"Restmenge trotz Abschluss","OK"))))))))</f>
        <v/>
      </c>
    </row>
    <row r="89">
      <c r="A89" s="16" t="n"/>
      <c r="B89" s="17" t="n"/>
      <c r="C89" s="17" t="n"/>
      <c r="D89" s="17" t="n"/>
      <c r="E89" s="17" t="n"/>
      <c r="F89" s="17" t="n"/>
      <c r="G89" s="17" t="n"/>
      <c r="H89" s="16" t="n"/>
      <c r="I89" s="18" t="n"/>
      <c r="J89" s="18" t="n"/>
      <c r="K89" s="18" t="n"/>
      <c r="L89" s="11">
        <f>IF(OR($B89="",$I89="",$J89="",$K89=""),"",IFERROR($I89-$J89-$K89,""))</f>
        <v/>
      </c>
      <c r="M89" s="19" t="n"/>
      <c r="N89" s="19" t="n"/>
      <c r="O89" s="13">
        <f>IF(OR($L89="",$M89="",$N89=""),"",IFERROR($L89*($M89+$N89),""))</f>
        <v/>
      </c>
      <c r="P89" s="11">
        <f>IF(OR($A89="",$H89="",$L89="",$L89&lt;=0),"",IFERROR(MAX(0,$A89-$H89),""))</f>
        <v/>
      </c>
      <c r="Q89" s="17" t="n"/>
      <c r="R89" s="20" t="n"/>
      <c r="S89" s="3">
        <f>IF(COUNTA($A89:$K89,$M89:$N89,$Q89:$R89)=0,"",IF(COUNTIFS($A$8:$A$107,$A89,$B$8:$B$107,$B89,$F$8:$F$107,$F89)&gt;1,"Doppelter Schlüssel",IF(OR($A89="",$B89="",$C89="",$D89="",$E89="",$F89="",$G89="",$H89="",$I89="",$J89="",$K89="",$M89="",$N89="",$Q89=""),"Pflichtangabe fehlt",IF(OR($I89&lt;0,$J89&lt;0,$K89&lt;0,$M89&lt;0,$N89&lt;0),"Negative Eingabe",IF($J89+$K89&gt;$I89,"Menge unplausibel",IF($H89&gt;$A89,"Start nach Stichtag",IF(AND($L89=0,$Q89&lt;&gt;"Abgeschlossen"),"Status prüfen",IF(AND($L89&gt;0,$Q89="Abgeschlossen"),"Restmenge trotz Abschluss","OK"))))))))</f>
        <v/>
      </c>
    </row>
    <row r="90">
      <c r="A90" s="16" t="n"/>
      <c r="B90" s="17" t="n"/>
      <c r="C90" s="17" t="n"/>
      <c r="D90" s="17" t="n"/>
      <c r="E90" s="17" t="n"/>
      <c r="F90" s="17" t="n"/>
      <c r="G90" s="17" t="n"/>
      <c r="H90" s="16" t="n"/>
      <c r="I90" s="18" t="n"/>
      <c r="J90" s="18" t="n"/>
      <c r="K90" s="18" t="n"/>
      <c r="L90" s="15">
        <f>IF(OR($B90="",$I90="",$J90="",$K90=""),"",IFERROR($I90-$J90-$K90,""))</f>
        <v/>
      </c>
      <c r="M90" s="19" t="n"/>
      <c r="N90" s="19" t="n"/>
      <c r="O90" s="9">
        <f>IF(OR($L90="",$M90="",$N90=""),"",IFERROR($L90*($M90+$N90),""))</f>
        <v/>
      </c>
      <c r="P90" s="15">
        <f>IF(OR($A90="",$H90="",$L90="",$L90&lt;=0),"",IFERROR(MAX(0,$A90-$H90),""))</f>
        <v/>
      </c>
      <c r="Q90" s="17" t="n"/>
      <c r="R90" s="20" t="n"/>
      <c r="S90" s="21">
        <f>IF(COUNTA($A90:$K90,$M90:$N90,$Q90:$R90)=0,"",IF(COUNTIFS($A$8:$A$107,$A90,$B$8:$B$107,$B90,$F$8:$F$107,$F90)&gt;1,"Doppelter Schlüssel",IF(OR($A90="",$B90="",$C90="",$D90="",$E90="",$F90="",$G90="",$H90="",$I90="",$J90="",$K90="",$M90="",$N90="",$Q90=""),"Pflichtangabe fehlt",IF(OR($I90&lt;0,$J90&lt;0,$K90&lt;0,$M90&lt;0,$N90&lt;0),"Negative Eingabe",IF($J90+$K90&gt;$I90,"Menge unplausibel",IF($H90&gt;$A90,"Start nach Stichtag",IF(AND($L90=0,$Q90&lt;&gt;"Abgeschlossen"),"Status prüfen",IF(AND($L90&gt;0,$Q90="Abgeschlossen"),"Restmenge trotz Abschluss","OK"))))))))</f>
        <v/>
      </c>
    </row>
    <row r="91">
      <c r="A91" s="16" t="n"/>
      <c r="B91" s="17" t="n"/>
      <c r="C91" s="17" t="n"/>
      <c r="D91" s="17" t="n"/>
      <c r="E91" s="17" t="n"/>
      <c r="F91" s="17" t="n"/>
      <c r="G91" s="17" t="n"/>
      <c r="H91" s="16" t="n"/>
      <c r="I91" s="18" t="n"/>
      <c r="J91" s="18" t="n"/>
      <c r="K91" s="18" t="n"/>
      <c r="L91" s="11">
        <f>IF(OR($B91="",$I91="",$J91="",$K91=""),"",IFERROR($I91-$J91-$K91,""))</f>
        <v/>
      </c>
      <c r="M91" s="19" t="n"/>
      <c r="N91" s="19" t="n"/>
      <c r="O91" s="13">
        <f>IF(OR($L91="",$M91="",$N91=""),"",IFERROR($L91*($M91+$N91),""))</f>
        <v/>
      </c>
      <c r="P91" s="11">
        <f>IF(OR($A91="",$H91="",$L91="",$L91&lt;=0),"",IFERROR(MAX(0,$A91-$H91),""))</f>
        <v/>
      </c>
      <c r="Q91" s="17" t="n"/>
      <c r="R91" s="20" t="n"/>
      <c r="S91" s="3">
        <f>IF(COUNTA($A91:$K91,$M91:$N91,$Q91:$R91)=0,"",IF(COUNTIFS($A$8:$A$107,$A91,$B$8:$B$107,$B91,$F$8:$F$107,$F91)&gt;1,"Doppelter Schlüssel",IF(OR($A91="",$B91="",$C91="",$D91="",$E91="",$F91="",$G91="",$H91="",$I91="",$J91="",$K91="",$M91="",$N91="",$Q91=""),"Pflichtangabe fehlt",IF(OR($I91&lt;0,$J91&lt;0,$K91&lt;0,$M91&lt;0,$N91&lt;0),"Negative Eingabe",IF($J91+$K91&gt;$I91,"Menge unplausibel",IF($H91&gt;$A91,"Start nach Stichtag",IF(AND($L91=0,$Q91&lt;&gt;"Abgeschlossen"),"Status prüfen",IF(AND($L91&gt;0,$Q91="Abgeschlossen"),"Restmenge trotz Abschluss","OK"))))))))</f>
        <v/>
      </c>
    </row>
    <row r="92">
      <c r="A92" s="16" t="n"/>
      <c r="B92" s="17" t="n"/>
      <c r="C92" s="17" t="n"/>
      <c r="D92" s="17" t="n"/>
      <c r="E92" s="17" t="n"/>
      <c r="F92" s="17" t="n"/>
      <c r="G92" s="17" t="n"/>
      <c r="H92" s="16" t="n"/>
      <c r="I92" s="18" t="n"/>
      <c r="J92" s="18" t="n"/>
      <c r="K92" s="18" t="n"/>
      <c r="L92" s="15">
        <f>IF(OR($B92="",$I92="",$J92="",$K92=""),"",IFERROR($I92-$J92-$K92,""))</f>
        <v/>
      </c>
      <c r="M92" s="19" t="n"/>
      <c r="N92" s="19" t="n"/>
      <c r="O92" s="9">
        <f>IF(OR($L92="",$M92="",$N92=""),"",IFERROR($L92*($M92+$N92),""))</f>
        <v/>
      </c>
      <c r="P92" s="15">
        <f>IF(OR($A92="",$H92="",$L92="",$L92&lt;=0),"",IFERROR(MAX(0,$A92-$H92),""))</f>
        <v/>
      </c>
      <c r="Q92" s="17" t="n"/>
      <c r="R92" s="20" t="n"/>
      <c r="S92" s="21">
        <f>IF(COUNTA($A92:$K92,$M92:$N92,$Q92:$R92)=0,"",IF(COUNTIFS($A$8:$A$107,$A92,$B$8:$B$107,$B92,$F$8:$F$107,$F92)&gt;1,"Doppelter Schlüssel",IF(OR($A92="",$B92="",$C92="",$D92="",$E92="",$F92="",$G92="",$H92="",$I92="",$J92="",$K92="",$M92="",$N92="",$Q92=""),"Pflichtangabe fehlt",IF(OR($I92&lt;0,$J92&lt;0,$K92&lt;0,$M92&lt;0,$N92&lt;0),"Negative Eingabe",IF($J92+$K92&gt;$I92,"Menge unplausibel",IF($H92&gt;$A92,"Start nach Stichtag",IF(AND($L92=0,$Q92&lt;&gt;"Abgeschlossen"),"Status prüfen",IF(AND($L92&gt;0,$Q92="Abgeschlossen"),"Restmenge trotz Abschluss","OK"))))))))</f>
        <v/>
      </c>
    </row>
    <row r="93">
      <c r="A93" s="16" t="n"/>
      <c r="B93" s="17" t="n"/>
      <c r="C93" s="17" t="n"/>
      <c r="D93" s="17" t="n"/>
      <c r="E93" s="17" t="n"/>
      <c r="F93" s="17" t="n"/>
      <c r="G93" s="17" t="n"/>
      <c r="H93" s="16" t="n"/>
      <c r="I93" s="18" t="n"/>
      <c r="J93" s="18" t="n"/>
      <c r="K93" s="18" t="n"/>
      <c r="L93" s="11">
        <f>IF(OR($B93="",$I93="",$J93="",$K93=""),"",IFERROR($I93-$J93-$K93,""))</f>
        <v/>
      </c>
      <c r="M93" s="19" t="n"/>
      <c r="N93" s="19" t="n"/>
      <c r="O93" s="13">
        <f>IF(OR($L93="",$M93="",$N93=""),"",IFERROR($L93*($M93+$N93),""))</f>
        <v/>
      </c>
      <c r="P93" s="11">
        <f>IF(OR($A93="",$H93="",$L93="",$L93&lt;=0),"",IFERROR(MAX(0,$A93-$H93),""))</f>
        <v/>
      </c>
      <c r="Q93" s="17" t="n"/>
      <c r="R93" s="20" t="n"/>
      <c r="S93" s="3">
        <f>IF(COUNTA($A93:$K93,$M93:$N93,$Q93:$R93)=0,"",IF(COUNTIFS($A$8:$A$107,$A93,$B$8:$B$107,$B93,$F$8:$F$107,$F93)&gt;1,"Doppelter Schlüssel",IF(OR($A93="",$B93="",$C93="",$D93="",$E93="",$F93="",$G93="",$H93="",$I93="",$J93="",$K93="",$M93="",$N93="",$Q93=""),"Pflichtangabe fehlt",IF(OR($I93&lt;0,$J93&lt;0,$K93&lt;0,$M93&lt;0,$N93&lt;0),"Negative Eingabe",IF($J93+$K93&gt;$I93,"Menge unplausibel",IF($H93&gt;$A93,"Start nach Stichtag",IF(AND($L93=0,$Q93&lt;&gt;"Abgeschlossen"),"Status prüfen",IF(AND($L93&gt;0,$Q93="Abgeschlossen"),"Restmenge trotz Abschluss","OK"))))))))</f>
        <v/>
      </c>
    </row>
    <row r="94">
      <c r="A94" s="16" t="n"/>
      <c r="B94" s="17" t="n"/>
      <c r="C94" s="17" t="n"/>
      <c r="D94" s="17" t="n"/>
      <c r="E94" s="17" t="n"/>
      <c r="F94" s="17" t="n"/>
      <c r="G94" s="17" t="n"/>
      <c r="H94" s="16" t="n"/>
      <c r="I94" s="18" t="n"/>
      <c r="J94" s="18" t="n"/>
      <c r="K94" s="18" t="n"/>
      <c r="L94" s="15">
        <f>IF(OR($B94="",$I94="",$J94="",$K94=""),"",IFERROR($I94-$J94-$K94,""))</f>
        <v/>
      </c>
      <c r="M94" s="19" t="n"/>
      <c r="N94" s="19" t="n"/>
      <c r="O94" s="9">
        <f>IF(OR($L94="",$M94="",$N94=""),"",IFERROR($L94*($M94+$N94),""))</f>
        <v/>
      </c>
      <c r="P94" s="15">
        <f>IF(OR($A94="",$H94="",$L94="",$L94&lt;=0),"",IFERROR(MAX(0,$A94-$H94),""))</f>
        <v/>
      </c>
      <c r="Q94" s="17" t="n"/>
      <c r="R94" s="20" t="n"/>
      <c r="S94" s="21">
        <f>IF(COUNTA($A94:$K94,$M94:$N94,$Q94:$R94)=0,"",IF(COUNTIFS($A$8:$A$107,$A94,$B$8:$B$107,$B94,$F$8:$F$107,$F94)&gt;1,"Doppelter Schlüssel",IF(OR($A94="",$B94="",$C94="",$D94="",$E94="",$F94="",$G94="",$H94="",$I94="",$J94="",$K94="",$M94="",$N94="",$Q94=""),"Pflichtangabe fehlt",IF(OR($I94&lt;0,$J94&lt;0,$K94&lt;0,$M94&lt;0,$N94&lt;0),"Negative Eingabe",IF($J94+$K94&gt;$I94,"Menge unplausibel",IF($H94&gt;$A94,"Start nach Stichtag",IF(AND($L94=0,$Q94&lt;&gt;"Abgeschlossen"),"Status prüfen",IF(AND($L94&gt;0,$Q94="Abgeschlossen"),"Restmenge trotz Abschluss","OK"))))))))</f>
        <v/>
      </c>
    </row>
    <row r="95">
      <c r="A95" s="16" t="n"/>
      <c r="B95" s="17" t="n"/>
      <c r="C95" s="17" t="n"/>
      <c r="D95" s="17" t="n"/>
      <c r="E95" s="17" t="n"/>
      <c r="F95" s="17" t="n"/>
      <c r="G95" s="17" t="n"/>
      <c r="H95" s="16" t="n"/>
      <c r="I95" s="18" t="n"/>
      <c r="J95" s="18" t="n"/>
      <c r="K95" s="18" t="n"/>
      <c r="L95" s="11">
        <f>IF(OR($B95="",$I95="",$J95="",$K95=""),"",IFERROR($I95-$J95-$K95,""))</f>
        <v/>
      </c>
      <c r="M95" s="19" t="n"/>
      <c r="N95" s="19" t="n"/>
      <c r="O95" s="13">
        <f>IF(OR($L95="",$M95="",$N95=""),"",IFERROR($L95*($M95+$N95),""))</f>
        <v/>
      </c>
      <c r="P95" s="11">
        <f>IF(OR($A95="",$H95="",$L95="",$L95&lt;=0),"",IFERROR(MAX(0,$A95-$H95),""))</f>
        <v/>
      </c>
      <c r="Q95" s="17" t="n"/>
      <c r="R95" s="20" t="n"/>
      <c r="S95" s="3">
        <f>IF(COUNTA($A95:$K95,$M95:$N95,$Q95:$R95)=0,"",IF(COUNTIFS($A$8:$A$107,$A95,$B$8:$B$107,$B95,$F$8:$F$107,$F95)&gt;1,"Doppelter Schlüssel",IF(OR($A95="",$B95="",$C95="",$D95="",$E95="",$F95="",$G95="",$H95="",$I95="",$J95="",$K95="",$M95="",$N95="",$Q95=""),"Pflichtangabe fehlt",IF(OR($I95&lt;0,$J95&lt;0,$K95&lt;0,$M95&lt;0,$N95&lt;0),"Negative Eingabe",IF($J95+$K95&gt;$I95,"Menge unplausibel",IF($H95&gt;$A95,"Start nach Stichtag",IF(AND($L95=0,$Q95&lt;&gt;"Abgeschlossen"),"Status prüfen",IF(AND($L95&gt;0,$Q95="Abgeschlossen"),"Restmenge trotz Abschluss","OK"))))))))</f>
        <v/>
      </c>
    </row>
    <row r="96">
      <c r="A96" s="16" t="n"/>
      <c r="B96" s="17" t="n"/>
      <c r="C96" s="17" t="n"/>
      <c r="D96" s="17" t="n"/>
      <c r="E96" s="17" t="n"/>
      <c r="F96" s="17" t="n"/>
      <c r="G96" s="17" t="n"/>
      <c r="H96" s="16" t="n"/>
      <c r="I96" s="18" t="n"/>
      <c r="J96" s="18" t="n"/>
      <c r="K96" s="18" t="n"/>
      <c r="L96" s="15">
        <f>IF(OR($B96="",$I96="",$J96="",$K96=""),"",IFERROR($I96-$J96-$K96,""))</f>
        <v/>
      </c>
      <c r="M96" s="19" t="n"/>
      <c r="N96" s="19" t="n"/>
      <c r="O96" s="9">
        <f>IF(OR($L96="",$M96="",$N96=""),"",IFERROR($L96*($M96+$N96),""))</f>
        <v/>
      </c>
      <c r="P96" s="15">
        <f>IF(OR($A96="",$H96="",$L96="",$L96&lt;=0),"",IFERROR(MAX(0,$A96-$H96),""))</f>
        <v/>
      </c>
      <c r="Q96" s="17" t="n"/>
      <c r="R96" s="20" t="n"/>
      <c r="S96" s="21">
        <f>IF(COUNTA($A96:$K96,$M96:$N96,$Q96:$R96)=0,"",IF(COUNTIFS($A$8:$A$107,$A96,$B$8:$B$107,$B96,$F$8:$F$107,$F96)&gt;1,"Doppelter Schlüssel",IF(OR($A96="",$B96="",$C96="",$D96="",$E96="",$F96="",$G96="",$H96="",$I96="",$J96="",$K96="",$M96="",$N96="",$Q96=""),"Pflichtangabe fehlt",IF(OR($I96&lt;0,$J96&lt;0,$K96&lt;0,$M96&lt;0,$N96&lt;0),"Negative Eingabe",IF($J96+$K96&gt;$I96,"Menge unplausibel",IF($H96&gt;$A96,"Start nach Stichtag",IF(AND($L96=0,$Q96&lt;&gt;"Abgeschlossen"),"Status prüfen",IF(AND($L96&gt;0,$Q96="Abgeschlossen"),"Restmenge trotz Abschluss","OK"))))))))</f>
        <v/>
      </c>
    </row>
    <row r="97">
      <c r="A97" s="16" t="n"/>
      <c r="B97" s="17" t="n"/>
      <c r="C97" s="17" t="n"/>
      <c r="D97" s="17" t="n"/>
      <c r="E97" s="17" t="n"/>
      <c r="F97" s="17" t="n"/>
      <c r="G97" s="17" t="n"/>
      <c r="H97" s="16" t="n"/>
      <c r="I97" s="18" t="n"/>
      <c r="J97" s="18" t="n"/>
      <c r="K97" s="18" t="n"/>
      <c r="L97" s="11">
        <f>IF(OR($B97="",$I97="",$J97="",$K97=""),"",IFERROR($I97-$J97-$K97,""))</f>
        <v/>
      </c>
      <c r="M97" s="19" t="n"/>
      <c r="N97" s="19" t="n"/>
      <c r="O97" s="13">
        <f>IF(OR($L97="",$M97="",$N97=""),"",IFERROR($L97*($M97+$N97),""))</f>
        <v/>
      </c>
      <c r="P97" s="11">
        <f>IF(OR($A97="",$H97="",$L97="",$L97&lt;=0),"",IFERROR(MAX(0,$A97-$H97),""))</f>
        <v/>
      </c>
      <c r="Q97" s="17" t="n"/>
      <c r="R97" s="20" t="n"/>
      <c r="S97" s="3">
        <f>IF(COUNTA($A97:$K97,$M97:$N97,$Q97:$R97)=0,"",IF(COUNTIFS($A$8:$A$107,$A97,$B$8:$B$107,$B97,$F$8:$F$107,$F97)&gt;1,"Doppelter Schlüssel",IF(OR($A97="",$B97="",$C97="",$D97="",$E97="",$F97="",$G97="",$H97="",$I97="",$J97="",$K97="",$M97="",$N97="",$Q97=""),"Pflichtangabe fehlt",IF(OR($I97&lt;0,$J97&lt;0,$K97&lt;0,$M97&lt;0,$N97&lt;0),"Negative Eingabe",IF($J97+$K97&gt;$I97,"Menge unplausibel",IF($H97&gt;$A97,"Start nach Stichtag",IF(AND($L97=0,$Q97&lt;&gt;"Abgeschlossen"),"Status prüfen",IF(AND($L97&gt;0,$Q97="Abgeschlossen"),"Restmenge trotz Abschluss","OK"))))))))</f>
        <v/>
      </c>
    </row>
    <row r="98">
      <c r="A98" s="16" t="n"/>
      <c r="B98" s="17" t="n"/>
      <c r="C98" s="17" t="n"/>
      <c r="D98" s="17" t="n"/>
      <c r="E98" s="17" t="n"/>
      <c r="F98" s="17" t="n"/>
      <c r="G98" s="17" t="n"/>
      <c r="H98" s="16" t="n"/>
      <c r="I98" s="18" t="n"/>
      <c r="J98" s="18" t="n"/>
      <c r="K98" s="18" t="n"/>
      <c r="L98" s="15">
        <f>IF(OR($B98="",$I98="",$J98="",$K98=""),"",IFERROR($I98-$J98-$K98,""))</f>
        <v/>
      </c>
      <c r="M98" s="19" t="n"/>
      <c r="N98" s="19" t="n"/>
      <c r="O98" s="9">
        <f>IF(OR($L98="",$M98="",$N98=""),"",IFERROR($L98*($M98+$N98),""))</f>
        <v/>
      </c>
      <c r="P98" s="15">
        <f>IF(OR($A98="",$H98="",$L98="",$L98&lt;=0),"",IFERROR(MAX(0,$A98-$H98),""))</f>
        <v/>
      </c>
      <c r="Q98" s="17" t="n"/>
      <c r="R98" s="20" t="n"/>
      <c r="S98" s="21">
        <f>IF(COUNTA($A98:$K98,$M98:$N98,$Q98:$R98)=0,"",IF(COUNTIFS($A$8:$A$107,$A98,$B$8:$B$107,$B98,$F$8:$F$107,$F98)&gt;1,"Doppelter Schlüssel",IF(OR($A98="",$B98="",$C98="",$D98="",$E98="",$F98="",$G98="",$H98="",$I98="",$J98="",$K98="",$M98="",$N98="",$Q98=""),"Pflichtangabe fehlt",IF(OR($I98&lt;0,$J98&lt;0,$K98&lt;0,$M98&lt;0,$N98&lt;0),"Negative Eingabe",IF($J98+$K98&gt;$I98,"Menge unplausibel",IF($H98&gt;$A98,"Start nach Stichtag",IF(AND($L98=0,$Q98&lt;&gt;"Abgeschlossen"),"Status prüfen",IF(AND($L98&gt;0,$Q98="Abgeschlossen"),"Restmenge trotz Abschluss","OK"))))))))</f>
        <v/>
      </c>
    </row>
    <row r="99">
      <c r="A99" s="16" t="n"/>
      <c r="B99" s="17" t="n"/>
      <c r="C99" s="17" t="n"/>
      <c r="D99" s="17" t="n"/>
      <c r="E99" s="17" t="n"/>
      <c r="F99" s="17" t="n"/>
      <c r="G99" s="17" t="n"/>
      <c r="H99" s="16" t="n"/>
      <c r="I99" s="18" t="n"/>
      <c r="J99" s="18" t="n"/>
      <c r="K99" s="18" t="n"/>
      <c r="L99" s="11">
        <f>IF(OR($B99="",$I99="",$J99="",$K99=""),"",IFERROR($I99-$J99-$K99,""))</f>
        <v/>
      </c>
      <c r="M99" s="19" t="n"/>
      <c r="N99" s="19" t="n"/>
      <c r="O99" s="13">
        <f>IF(OR($L99="",$M99="",$N99=""),"",IFERROR($L99*($M99+$N99),""))</f>
        <v/>
      </c>
      <c r="P99" s="11">
        <f>IF(OR($A99="",$H99="",$L99="",$L99&lt;=0),"",IFERROR(MAX(0,$A99-$H99),""))</f>
        <v/>
      </c>
      <c r="Q99" s="17" t="n"/>
      <c r="R99" s="20" t="n"/>
      <c r="S99" s="3">
        <f>IF(COUNTA($A99:$K99,$M99:$N99,$Q99:$R99)=0,"",IF(COUNTIFS($A$8:$A$107,$A99,$B$8:$B$107,$B99,$F$8:$F$107,$F99)&gt;1,"Doppelter Schlüssel",IF(OR($A99="",$B99="",$C99="",$D99="",$E99="",$F99="",$G99="",$H99="",$I99="",$J99="",$K99="",$M99="",$N99="",$Q99=""),"Pflichtangabe fehlt",IF(OR($I99&lt;0,$J99&lt;0,$K99&lt;0,$M99&lt;0,$N99&lt;0),"Negative Eingabe",IF($J99+$K99&gt;$I99,"Menge unplausibel",IF($H99&gt;$A99,"Start nach Stichtag",IF(AND($L99=0,$Q99&lt;&gt;"Abgeschlossen"),"Status prüfen",IF(AND($L99&gt;0,$Q99="Abgeschlossen"),"Restmenge trotz Abschluss","OK"))))))))</f>
        <v/>
      </c>
    </row>
    <row r="100">
      <c r="A100" s="16" t="n"/>
      <c r="B100" s="17" t="n"/>
      <c r="C100" s="17" t="n"/>
      <c r="D100" s="17" t="n"/>
      <c r="E100" s="17" t="n"/>
      <c r="F100" s="17" t="n"/>
      <c r="G100" s="17" t="n"/>
      <c r="H100" s="16" t="n"/>
      <c r="I100" s="18" t="n"/>
      <c r="J100" s="18" t="n"/>
      <c r="K100" s="18" t="n"/>
      <c r="L100" s="15">
        <f>IF(OR($B100="",$I100="",$J100="",$K100=""),"",IFERROR($I100-$J100-$K100,""))</f>
        <v/>
      </c>
      <c r="M100" s="19" t="n"/>
      <c r="N100" s="19" t="n"/>
      <c r="O100" s="9">
        <f>IF(OR($L100="",$M100="",$N100=""),"",IFERROR($L100*($M100+$N100),""))</f>
        <v/>
      </c>
      <c r="P100" s="15">
        <f>IF(OR($A100="",$H100="",$L100="",$L100&lt;=0),"",IFERROR(MAX(0,$A100-$H100),""))</f>
        <v/>
      </c>
      <c r="Q100" s="17" t="n"/>
      <c r="R100" s="20" t="n"/>
      <c r="S100" s="21">
        <f>IF(COUNTA($A100:$K100,$M100:$N100,$Q100:$R100)=0,"",IF(COUNTIFS($A$8:$A$107,$A100,$B$8:$B$107,$B100,$F$8:$F$107,$F100)&gt;1,"Doppelter Schlüssel",IF(OR($A100="",$B100="",$C100="",$D100="",$E100="",$F100="",$G100="",$H100="",$I100="",$J100="",$K100="",$M100="",$N100="",$Q100=""),"Pflichtangabe fehlt",IF(OR($I100&lt;0,$J100&lt;0,$K100&lt;0,$M100&lt;0,$N100&lt;0),"Negative Eingabe",IF($J100+$K100&gt;$I100,"Menge unplausibel",IF($H100&gt;$A100,"Start nach Stichtag",IF(AND($L100=0,$Q100&lt;&gt;"Abgeschlossen"),"Status prüfen",IF(AND($L100&gt;0,$Q100="Abgeschlossen"),"Restmenge trotz Abschluss","OK"))))))))</f>
        <v/>
      </c>
    </row>
    <row r="101">
      <c r="A101" s="16" t="n"/>
      <c r="B101" s="17" t="n"/>
      <c r="C101" s="17" t="n"/>
      <c r="D101" s="17" t="n"/>
      <c r="E101" s="17" t="n"/>
      <c r="F101" s="17" t="n"/>
      <c r="G101" s="17" t="n"/>
      <c r="H101" s="16" t="n"/>
      <c r="I101" s="18" t="n"/>
      <c r="J101" s="18" t="n"/>
      <c r="K101" s="18" t="n"/>
      <c r="L101" s="11">
        <f>IF(OR($B101="",$I101="",$J101="",$K101=""),"",IFERROR($I101-$J101-$K101,""))</f>
        <v/>
      </c>
      <c r="M101" s="19" t="n"/>
      <c r="N101" s="19" t="n"/>
      <c r="O101" s="13">
        <f>IF(OR($L101="",$M101="",$N101=""),"",IFERROR($L101*($M101+$N101),""))</f>
        <v/>
      </c>
      <c r="P101" s="11">
        <f>IF(OR($A101="",$H101="",$L101="",$L101&lt;=0),"",IFERROR(MAX(0,$A101-$H101),""))</f>
        <v/>
      </c>
      <c r="Q101" s="17" t="n"/>
      <c r="R101" s="20" t="n"/>
      <c r="S101" s="3">
        <f>IF(COUNTA($A101:$K101,$M101:$N101,$Q101:$R101)=0,"",IF(COUNTIFS($A$8:$A$107,$A101,$B$8:$B$107,$B101,$F$8:$F$107,$F101)&gt;1,"Doppelter Schlüssel",IF(OR($A101="",$B101="",$C101="",$D101="",$E101="",$F101="",$G101="",$H101="",$I101="",$J101="",$K101="",$M101="",$N101="",$Q101=""),"Pflichtangabe fehlt",IF(OR($I101&lt;0,$J101&lt;0,$K101&lt;0,$M101&lt;0,$N101&lt;0),"Negative Eingabe",IF($J101+$K101&gt;$I101,"Menge unplausibel",IF($H101&gt;$A101,"Start nach Stichtag",IF(AND($L101=0,$Q101&lt;&gt;"Abgeschlossen"),"Status prüfen",IF(AND($L101&gt;0,$Q101="Abgeschlossen"),"Restmenge trotz Abschluss","OK"))))))))</f>
        <v/>
      </c>
    </row>
    <row r="102">
      <c r="A102" s="16" t="n"/>
      <c r="B102" s="17" t="n"/>
      <c r="C102" s="17" t="n"/>
      <c r="D102" s="17" t="n"/>
      <c r="E102" s="17" t="n"/>
      <c r="F102" s="17" t="n"/>
      <c r="G102" s="17" t="n"/>
      <c r="H102" s="16" t="n"/>
      <c r="I102" s="18" t="n"/>
      <c r="J102" s="18" t="n"/>
      <c r="K102" s="18" t="n"/>
      <c r="L102" s="15">
        <f>IF(OR($B102="",$I102="",$J102="",$K102=""),"",IFERROR($I102-$J102-$K102,""))</f>
        <v/>
      </c>
      <c r="M102" s="19" t="n"/>
      <c r="N102" s="19" t="n"/>
      <c r="O102" s="9">
        <f>IF(OR($L102="",$M102="",$N102=""),"",IFERROR($L102*($M102+$N102),""))</f>
        <v/>
      </c>
      <c r="P102" s="15">
        <f>IF(OR($A102="",$H102="",$L102="",$L102&lt;=0),"",IFERROR(MAX(0,$A102-$H102),""))</f>
        <v/>
      </c>
      <c r="Q102" s="17" t="n"/>
      <c r="R102" s="20" t="n"/>
      <c r="S102" s="21">
        <f>IF(COUNTA($A102:$K102,$M102:$N102,$Q102:$R102)=0,"",IF(COUNTIFS($A$8:$A$107,$A102,$B$8:$B$107,$B102,$F$8:$F$107,$F102)&gt;1,"Doppelter Schlüssel",IF(OR($A102="",$B102="",$C102="",$D102="",$E102="",$F102="",$G102="",$H102="",$I102="",$J102="",$K102="",$M102="",$N102="",$Q102=""),"Pflichtangabe fehlt",IF(OR($I102&lt;0,$J102&lt;0,$K102&lt;0,$M102&lt;0,$N102&lt;0),"Negative Eingabe",IF($J102+$K102&gt;$I102,"Menge unplausibel",IF($H102&gt;$A102,"Start nach Stichtag",IF(AND($L102=0,$Q102&lt;&gt;"Abgeschlossen"),"Status prüfen",IF(AND($L102&gt;0,$Q102="Abgeschlossen"),"Restmenge trotz Abschluss","OK"))))))))</f>
        <v/>
      </c>
    </row>
    <row r="103">
      <c r="A103" s="16" t="n"/>
      <c r="B103" s="17" t="n"/>
      <c r="C103" s="17" t="n"/>
      <c r="D103" s="17" t="n"/>
      <c r="E103" s="17" t="n"/>
      <c r="F103" s="17" t="n"/>
      <c r="G103" s="17" t="n"/>
      <c r="H103" s="16" t="n"/>
      <c r="I103" s="18" t="n"/>
      <c r="J103" s="18" t="n"/>
      <c r="K103" s="18" t="n"/>
      <c r="L103" s="11">
        <f>IF(OR($B103="",$I103="",$J103="",$K103=""),"",IFERROR($I103-$J103-$K103,""))</f>
        <v/>
      </c>
      <c r="M103" s="19" t="n"/>
      <c r="N103" s="19" t="n"/>
      <c r="O103" s="13">
        <f>IF(OR($L103="",$M103="",$N103=""),"",IFERROR($L103*($M103+$N103),""))</f>
        <v/>
      </c>
      <c r="P103" s="11">
        <f>IF(OR($A103="",$H103="",$L103="",$L103&lt;=0),"",IFERROR(MAX(0,$A103-$H103),""))</f>
        <v/>
      </c>
      <c r="Q103" s="17" t="n"/>
      <c r="R103" s="20" t="n"/>
      <c r="S103" s="3">
        <f>IF(COUNTA($A103:$K103,$M103:$N103,$Q103:$R103)=0,"",IF(COUNTIFS($A$8:$A$107,$A103,$B$8:$B$107,$B103,$F$8:$F$107,$F103)&gt;1,"Doppelter Schlüssel",IF(OR($A103="",$B103="",$C103="",$D103="",$E103="",$F103="",$G103="",$H103="",$I103="",$J103="",$K103="",$M103="",$N103="",$Q103=""),"Pflichtangabe fehlt",IF(OR($I103&lt;0,$J103&lt;0,$K103&lt;0,$M103&lt;0,$N103&lt;0),"Negative Eingabe",IF($J103+$K103&gt;$I103,"Menge unplausibel",IF($H103&gt;$A103,"Start nach Stichtag",IF(AND($L103=0,$Q103&lt;&gt;"Abgeschlossen"),"Status prüfen",IF(AND($L103&gt;0,$Q103="Abgeschlossen"),"Restmenge trotz Abschluss","OK"))))))))</f>
        <v/>
      </c>
    </row>
    <row r="104">
      <c r="A104" s="16" t="n"/>
      <c r="B104" s="17" t="n"/>
      <c r="C104" s="17" t="n"/>
      <c r="D104" s="17" t="n"/>
      <c r="E104" s="17" t="n"/>
      <c r="F104" s="17" t="n"/>
      <c r="G104" s="17" t="n"/>
      <c r="H104" s="16" t="n"/>
      <c r="I104" s="18" t="n"/>
      <c r="J104" s="18" t="n"/>
      <c r="K104" s="18" t="n"/>
      <c r="L104" s="15">
        <f>IF(OR($B104="",$I104="",$J104="",$K104=""),"",IFERROR($I104-$J104-$K104,""))</f>
        <v/>
      </c>
      <c r="M104" s="19" t="n"/>
      <c r="N104" s="19" t="n"/>
      <c r="O104" s="9">
        <f>IF(OR($L104="",$M104="",$N104=""),"",IFERROR($L104*($M104+$N104),""))</f>
        <v/>
      </c>
      <c r="P104" s="15">
        <f>IF(OR($A104="",$H104="",$L104="",$L104&lt;=0),"",IFERROR(MAX(0,$A104-$H104),""))</f>
        <v/>
      </c>
      <c r="Q104" s="17" t="n"/>
      <c r="R104" s="20" t="n"/>
      <c r="S104" s="21">
        <f>IF(COUNTA($A104:$K104,$M104:$N104,$Q104:$R104)=0,"",IF(COUNTIFS($A$8:$A$107,$A104,$B$8:$B$107,$B104,$F$8:$F$107,$F104)&gt;1,"Doppelter Schlüssel",IF(OR($A104="",$B104="",$C104="",$D104="",$E104="",$F104="",$G104="",$H104="",$I104="",$J104="",$K104="",$M104="",$N104="",$Q104=""),"Pflichtangabe fehlt",IF(OR($I104&lt;0,$J104&lt;0,$K104&lt;0,$M104&lt;0,$N104&lt;0),"Negative Eingabe",IF($J104+$K104&gt;$I104,"Menge unplausibel",IF($H104&gt;$A104,"Start nach Stichtag",IF(AND($L104=0,$Q104&lt;&gt;"Abgeschlossen"),"Status prüfen",IF(AND($L104&gt;0,$Q104="Abgeschlossen"),"Restmenge trotz Abschluss","OK"))))))))</f>
        <v/>
      </c>
    </row>
    <row r="105">
      <c r="A105" s="16" t="n"/>
      <c r="B105" s="17" t="n"/>
      <c r="C105" s="17" t="n"/>
      <c r="D105" s="17" t="n"/>
      <c r="E105" s="17" t="n"/>
      <c r="F105" s="17" t="n"/>
      <c r="G105" s="17" t="n"/>
      <c r="H105" s="16" t="n"/>
      <c r="I105" s="18" t="n"/>
      <c r="J105" s="18" t="n"/>
      <c r="K105" s="18" t="n"/>
      <c r="L105" s="11">
        <f>IF(OR($B105="",$I105="",$J105="",$K105=""),"",IFERROR($I105-$J105-$K105,""))</f>
        <v/>
      </c>
      <c r="M105" s="19" t="n"/>
      <c r="N105" s="19" t="n"/>
      <c r="O105" s="13">
        <f>IF(OR($L105="",$M105="",$N105=""),"",IFERROR($L105*($M105+$N105),""))</f>
        <v/>
      </c>
      <c r="P105" s="11">
        <f>IF(OR($A105="",$H105="",$L105="",$L105&lt;=0),"",IFERROR(MAX(0,$A105-$H105),""))</f>
        <v/>
      </c>
      <c r="Q105" s="17" t="n"/>
      <c r="R105" s="20" t="n"/>
      <c r="S105" s="3">
        <f>IF(COUNTA($A105:$K105,$M105:$N105,$Q105:$R105)=0,"",IF(COUNTIFS($A$8:$A$107,$A105,$B$8:$B$107,$B105,$F$8:$F$107,$F105)&gt;1,"Doppelter Schlüssel",IF(OR($A105="",$B105="",$C105="",$D105="",$E105="",$F105="",$G105="",$H105="",$I105="",$J105="",$K105="",$M105="",$N105="",$Q105=""),"Pflichtangabe fehlt",IF(OR($I105&lt;0,$J105&lt;0,$K105&lt;0,$M105&lt;0,$N105&lt;0),"Negative Eingabe",IF($J105+$K105&gt;$I105,"Menge unplausibel",IF($H105&gt;$A105,"Start nach Stichtag",IF(AND($L105=0,$Q105&lt;&gt;"Abgeschlossen"),"Status prüfen",IF(AND($L105&gt;0,$Q105="Abgeschlossen"),"Restmenge trotz Abschluss","OK"))))))))</f>
        <v/>
      </c>
    </row>
    <row r="106">
      <c r="A106" s="16" t="n"/>
      <c r="B106" s="17" t="n"/>
      <c r="C106" s="17" t="n"/>
      <c r="D106" s="17" t="n"/>
      <c r="E106" s="17" t="n"/>
      <c r="F106" s="17" t="n"/>
      <c r="G106" s="17" t="n"/>
      <c r="H106" s="16" t="n"/>
      <c r="I106" s="18" t="n"/>
      <c r="J106" s="18" t="n"/>
      <c r="K106" s="18" t="n"/>
      <c r="L106" s="15">
        <f>IF(OR($B106="",$I106="",$J106="",$K106=""),"",IFERROR($I106-$J106-$K106,""))</f>
        <v/>
      </c>
      <c r="M106" s="19" t="n"/>
      <c r="N106" s="19" t="n"/>
      <c r="O106" s="9">
        <f>IF(OR($L106="",$M106="",$N106=""),"",IFERROR($L106*($M106+$N106),""))</f>
        <v/>
      </c>
      <c r="P106" s="15">
        <f>IF(OR($A106="",$H106="",$L106="",$L106&lt;=0),"",IFERROR(MAX(0,$A106-$H106),""))</f>
        <v/>
      </c>
      <c r="Q106" s="17" t="n"/>
      <c r="R106" s="20" t="n"/>
      <c r="S106" s="21">
        <f>IF(COUNTA($A106:$K106,$M106:$N106,$Q106:$R106)=0,"",IF(COUNTIFS($A$8:$A$107,$A106,$B$8:$B$107,$B106,$F$8:$F$107,$F106)&gt;1,"Doppelter Schlüssel",IF(OR($A106="",$B106="",$C106="",$D106="",$E106="",$F106="",$G106="",$H106="",$I106="",$J106="",$K106="",$M106="",$N106="",$Q106=""),"Pflichtangabe fehlt",IF(OR($I106&lt;0,$J106&lt;0,$K106&lt;0,$M106&lt;0,$N106&lt;0),"Negative Eingabe",IF($J106+$K106&gt;$I106,"Menge unplausibel",IF($H106&gt;$A106,"Start nach Stichtag",IF(AND($L106=0,$Q106&lt;&gt;"Abgeschlossen"),"Status prüfen",IF(AND($L106&gt;0,$Q106="Abgeschlossen"),"Restmenge trotz Abschluss","OK"))))))))</f>
        <v/>
      </c>
    </row>
    <row r="107">
      <c r="A107" s="16" t="n"/>
      <c r="B107" s="17" t="n"/>
      <c r="C107" s="17" t="n"/>
      <c r="D107" s="17" t="n"/>
      <c r="E107" s="17" t="n"/>
      <c r="F107" s="17" t="n"/>
      <c r="G107" s="17" t="n"/>
      <c r="H107" s="16" t="n"/>
      <c r="I107" s="18" t="n"/>
      <c r="J107" s="18" t="n"/>
      <c r="K107" s="18" t="n"/>
      <c r="L107" s="11">
        <f>IF(OR($B107="",$I107="",$J107="",$K107=""),"",IFERROR($I107-$J107-$K107,""))</f>
        <v/>
      </c>
      <c r="M107" s="19" t="n"/>
      <c r="N107" s="19" t="n"/>
      <c r="O107" s="13">
        <f>IF(OR($L107="",$M107="",$N107=""),"",IFERROR($L107*($M107+$N107),""))</f>
        <v/>
      </c>
      <c r="P107" s="11">
        <f>IF(OR($A107="",$H107="",$L107="",$L107&lt;=0),"",IFERROR(MAX(0,$A107-$H107),""))</f>
        <v/>
      </c>
      <c r="Q107" s="17" t="n"/>
      <c r="R107" s="20" t="n"/>
      <c r="S107" s="3">
        <f>IF(COUNTA($A107:$K107,$M107:$N107,$Q107:$R107)=0,"",IF(COUNTIFS($A$8:$A$107,$A107,$B$8:$B$107,$B107,$F$8:$F$107,$F107)&gt;1,"Doppelter Schlüssel",IF(OR($A107="",$B107="",$C107="",$D107="",$E107="",$F107="",$G107="",$H107="",$I107="",$J107="",$K107="",$M107="",$N107="",$Q107=""),"Pflichtangabe fehlt",IF(OR($I107&lt;0,$J107&lt;0,$K107&lt;0,$M107&lt;0,$N107&lt;0),"Negative Eingabe",IF($J107+$K107&gt;$I107,"Menge unplausibel",IF($H107&gt;$A107,"Start nach Stichtag",IF(AND($L107=0,$Q107&lt;&gt;"Abgeschlossen"),"Status prüfen",IF(AND($L107&gt;0,$Q107="Abgeschlossen"),"Restmenge trotz Abschluss","OK"))))))))</f>
        <v/>
      </c>
    </row>
  </sheetData>
  <autoFilter ref="A7:S107"/>
  <mergeCells count="1">
    <mergeCell ref="A1:S1"/>
  </mergeCells>
  <conditionalFormatting sqref="B8:B107">
    <cfRule type="expression" priority="1" dxfId="0">
      <formula>AND($A8&lt;&gt;"",$B8&lt;&gt;"",$F8&lt;&gt;"",COUNTIFS($A$8:$A$107,$A8,$B$8:$B$107,$B8,$F$8:$F$107,$F8)&gt;1)</formula>
    </cfRule>
  </conditionalFormatting>
  <conditionalFormatting sqref="O8:O107">
    <cfRule type="expression" priority="2" dxfId="0">
      <formula>AND($L8&gt;0,$O8&gt;=INDIRECT("'Parameter'!$B$10"))</formula>
    </cfRule>
  </conditionalFormatting>
  <conditionalFormatting sqref="P8:P107">
    <cfRule type="expression" priority="3" dxfId="0">
      <formula>AND($L8&gt;0,$P8&gt;=INDIRECT("'Parameter'!$B$9"))</formula>
    </cfRule>
  </conditionalFormatting>
  <conditionalFormatting sqref="Q8:Q107">
    <cfRule type="expression" priority="4" dxfId="1">
      <formula>$Q8="Abgeschlossen"</formula>
    </cfRule>
  </conditionalFormatting>
  <conditionalFormatting sqref="S8:S107">
    <cfRule type="expression" priority="5" dxfId="0">
      <formula>AND($S8&lt;&gt;"",$S8&lt;&gt;"OK")</formula>
    </cfRule>
    <cfRule type="expression" priority="6" dxfId="1">
      <formula>$S8="OK"</formula>
    </cfRule>
  </conditionalFormatting>
  <dataValidations count="8">
    <dataValidation sqref="A8:A107" showDropDown="0" showInputMessage="1" showErrorMessage="1" allowBlank="0" errorTitle="Stichtag prüfen" error="Bitte ein gültiges Datum im vorgesehenen Zeitraum verwenden." promptTitle="Stichtag" prompt="Datum der manuellen Bestandsaufnahme." type="date" errorStyle="warning" operator="between">
      <formula1>DATE(2020,1,1)</formula1>
      <formula2>DATE(2099,12,31)</formula2>
    </dataValidation>
    <dataValidation sqref="H8:H107" showDropDown="0" showInputMessage="1" showErrorMessage="1" allowBlank="0" errorTitle="Startdatum prüfen" error="Bitte ein gültiges Datum im vorgesehenen Zeitraum verwenden." promptTitle="Startdatum" prompt="Beginn des noch offenen Arbeitsgangs." type="date" errorStyle="warning" operator="between">
      <formula1>DATE(2020,1,1)</formula1>
      <formula2>DATE(2099,12,31)</formula2>
    </dataValidation>
    <dataValidation sqref="E8:E107" showDropDown="0" showInputMessage="1" showErrorMessage="1" allowBlank="0" errorTitle="Anlage prüfen" error="Bitte eine Anlage aus der gepflegten Liste wählen." promptTitle="Anlage" prompt="Physischer Ort der unfertigen Erzeugnisse." type="list" errorStyle="warning">
      <formula1>INDIRECT("'Parameter'!$A$14:$A$19")</formula1>
    </dataValidation>
    <dataValidation sqref="F8:F107" showDropDown="0" showInputMessage="1" showErrorMessage="1" allowBlank="0" errorTitle="Arbeitsgang prüfen" error="Bitte einen Arbeitsgang aus der gepflegten Liste wählen." promptTitle="Arbeitsgang" prompt="Aktueller oder nächster Arbeitsgang der Position." type="list" errorStyle="warning">
      <formula1>INDIRECT("'Parameter'!$B$14:$B$19")</formula1>
    </dataValidation>
    <dataValidation sqref="G8:G107" showDropDown="0" showInputMessage="1" showErrorMessage="1" allowBlank="0" errorTitle="Bereich prüfen" error="Bitte einen Verantwortungsbereich aus der Liste wählen." promptTitle="Verantwortungsbereich" prompt="Betrieblicher Bereich, keine personenbezogene Angabe." type="list" errorStyle="warning">
      <formula1>INDIRECT("'Parameter'!$C$14:$C$18")</formula1>
    </dataValidation>
    <dataValidation sqref="Q8:Q107" showDropDown="0" showInputMessage="1" showErrorMessage="1" allowBlank="0" errorTitle="Status prüfen" error="Bitte einen Status aus der gepflegten Liste wählen." promptTitle="Status" prompt="Manuell bestätigter Bearbeitungsstatus." type="list" errorStyle="warning">
      <formula1>INDIRECT("'Parameter'!$D$14:$D$18")</formula1>
    </dataValidation>
    <dataValidation sqref="I8:K107" showDropDown="0" showInputMessage="1" showErrorMessage="1" allowBlank="0" errorTitle="Menge prüfen" error="Bitte eine nicht negative ganze Stückzahl eingeben." promptTitle="Menge in Stück" prompt="Soll-, Fertig- oder Ausschussmenge als ganze Zahl." type="whole" errorStyle="warning" operator="between">
      <formula1>0</formula1>
      <formula2>10000000</formula2>
    </dataValidation>
    <dataValidation sqref="M8:N107" showDropDown="0" showInputMessage="1" showErrorMessage="1" allowBlank="0" errorTitle="Kostenannahme prüfen" error="Bitte einen nicht negativen Betrag eingeben." promptTitle="Euro je Einheit" prompt="Manuell abgestimmte interne Bewertungsannahme." type="decimal" errorStyle="warning" operator="between">
      <formula1>0</formula1>
      <formula2>1000000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H19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47" customWidth="1" min="3" max="3"/>
    <col width="22" customWidth="1" min="4" max="4"/>
    <col width="4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Parameter und stabile Auswahllisten</t>
        </is>
      </c>
    </row>
    <row r="2"/>
    <row r="3" ht="42" customHeight="1">
      <c r="A3" s="2" t="inlineStr">
        <is>
          <t>Zweck</t>
        </is>
      </c>
      <c r="B3" s="3" t="inlineStr">
        <is>
          <t>Stellt den Auswertungsstichtag, operative Warnschwellen und kontrollierte Auswahlwerte bereit.</t>
        </is>
      </c>
    </row>
    <row r="4" ht="42" customHeight="1">
      <c r="A4" s="2" t="inlineStr">
        <is>
          <t>Datenquelle</t>
        </is>
      </c>
      <c r="B4" s="3" t="inlineStr">
        <is>
          <t>Manuell gepflegte Annahmen und betriebliche Auswahllisten für diese Arbeitsmappe; Änderungen gelten erst nach fachlicher Prüfung.</t>
        </is>
      </c>
    </row>
    <row r="5" ht="42" customHeight="1">
      <c r="A5" s="2" t="inlineStr">
        <is>
          <t>Sichtbares Ergebnis</t>
        </is>
      </c>
      <c r="B5" s="3" t="inlineStr">
        <is>
          <t>Gelb markierte Werte steuern die Zusammenfassung, Validierungen und visuellen Warnungen.</t>
        </is>
      </c>
    </row>
    <row r="6">
      <c r="A6" s="4" t="inlineStr">
        <is>
          <t>Nur gelbe Zellen ändern. Auswahlwerte kurz, eindeutig und ohne personenbezogene Angaben halten.</t>
        </is>
      </c>
    </row>
    <row r="7">
      <c r="A7" s="5" t="inlineStr">
        <is>
          <t>Parameter</t>
        </is>
      </c>
      <c r="B7" s="5" t="inlineStr">
        <is>
          <t>Wert</t>
        </is>
      </c>
      <c r="C7" s="5" t="inlineStr">
        <is>
          <t>Einheit oder Hinweis</t>
        </is>
      </c>
    </row>
    <row r="8">
      <c r="A8" s="7" t="inlineStr">
        <is>
          <t>Auswertungsstichtag</t>
        </is>
      </c>
      <c r="B8" s="22" t="n">
        <v>46274</v>
      </c>
      <c r="C8" s="21" t="inlineStr">
        <is>
          <t>Tag der auszuwertenden Bestandsaufnahme</t>
        </is>
      </c>
    </row>
    <row r="9">
      <c r="A9" s="12" t="inlineStr">
        <is>
          <t>Warnschwelle Liegetage</t>
        </is>
      </c>
      <c r="B9" s="30" t="n">
        <v>14</v>
      </c>
      <c r="C9" s="3" t="inlineStr">
        <is>
          <t>Tage; Markierung ab einschließlich diesem Wert</t>
        </is>
      </c>
    </row>
    <row r="10">
      <c r="A10" s="7" t="inlineStr">
        <is>
          <t>Warnschwelle Einzelwert</t>
        </is>
      </c>
      <c r="B10" s="24" t="n">
        <v>25000</v>
      </c>
      <c r="C10" s="21" t="inlineStr">
        <is>
          <t>Euro; Markierung ab einschließlich diesem Wert</t>
        </is>
      </c>
    </row>
    <row r="11"/>
    <row r="12"/>
    <row r="13">
      <c r="A13" s="5" t="inlineStr">
        <is>
          <t>Anlagen</t>
        </is>
      </c>
      <c r="B13" s="5" t="inlineStr">
        <is>
          <t>Arbeitsgänge</t>
        </is>
      </c>
      <c r="C13" s="5" t="inlineStr">
        <is>
          <t>Verantwortungsbereiche</t>
        </is>
      </c>
      <c r="D13" s="5" t="inlineStr">
        <is>
          <t>Status</t>
        </is>
      </c>
    </row>
    <row r="14">
      <c r="A14" s="17" t="inlineStr">
        <is>
          <t>Laserzelle L-01</t>
        </is>
      </c>
      <c r="B14" s="17" t="inlineStr">
        <is>
          <t>10 Zuschnitt</t>
        </is>
      </c>
      <c r="C14" s="17" t="inlineStr">
        <is>
          <t>Vorfertigung</t>
        </is>
      </c>
      <c r="D14" s="17" t="inlineStr">
        <is>
          <t>Offen</t>
        </is>
      </c>
    </row>
    <row r="15">
      <c r="A15" s="17" t="inlineStr">
        <is>
          <t>Abkantpresse A-02</t>
        </is>
      </c>
      <c r="B15" s="17" t="inlineStr">
        <is>
          <t>20 Umformen</t>
        </is>
      </c>
      <c r="C15" s="17" t="inlineStr">
        <is>
          <t>Umformung</t>
        </is>
      </c>
      <c r="D15" s="17" t="inlineStr">
        <is>
          <t>Pausiert</t>
        </is>
      </c>
    </row>
    <row r="16">
      <c r="A16" s="17" t="inlineStr">
        <is>
          <t>Schweißzelle S-03</t>
        </is>
      </c>
      <c r="B16" s="17" t="inlineStr">
        <is>
          <t>30 Fügen</t>
        </is>
      </c>
      <c r="C16" s="17" t="inlineStr">
        <is>
          <t>Fügefertigung</t>
        </is>
      </c>
      <c r="D16" s="17" t="inlineStr">
        <is>
          <t>Gesperrt</t>
        </is>
      </c>
    </row>
    <row r="17">
      <c r="A17" s="17" t="inlineStr">
        <is>
          <t>Montageinsel M-04</t>
        </is>
      </c>
      <c r="B17" s="17" t="inlineStr">
        <is>
          <t>40 Zerspanen</t>
        </is>
      </c>
      <c r="C17" s="17" t="inlineStr">
        <is>
          <t>Zerspanung</t>
        </is>
      </c>
      <c r="D17" s="17" t="inlineStr">
        <is>
          <t>Zur Prüfung</t>
        </is>
      </c>
    </row>
    <row r="18">
      <c r="A18" s="17" t="inlineStr">
        <is>
          <t>Drehzentrum D-05</t>
        </is>
      </c>
      <c r="B18" s="17" t="inlineStr">
        <is>
          <t>50 Beschichten</t>
        </is>
      </c>
      <c r="C18" s="17" t="inlineStr">
        <is>
          <t>Oberfläche</t>
        </is>
      </c>
      <c r="D18" s="17" t="inlineStr">
        <is>
          <t>Abgeschlossen</t>
        </is>
      </c>
    </row>
    <row r="19">
      <c r="A19" s="17" t="inlineStr">
        <is>
          <t>Lackierlinie P-06</t>
        </is>
      </c>
      <c r="B19" s="17" t="inlineStr">
        <is>
          <t>60 Montieren</t>
        </is>
      </c>
      <c r="C19" s="17" t="n"/>
      <c r="D19" s="17" t="n"/>
    </row>
  </sheetData>
  <mergeCells count="1">
    <mergeCell ref="A1:H1"/>
  </mergeCells>
  <dataValidations count="3">
    <dataValidation sqref="B8" showDropDown="0" showInputMessage="0" showErrorMessage="1" allowBlank="0" errorTitle="Auswertungsstichtag prüfen" error="Bitte einen gültigen Auswertungsstichtag eingeben." type="date" errorStyle="warning" operator="between">
      <formula1>DATE(2020,1,1)</formula1>
      <formula2>DATE(2099,12,31)</formula2>
    </dataValidation>
    <dataValidation sqref="B9" showDropDown="0" showInputMessage="0" showErrorMessage="1" allowBlank="0" errorTitle="Liegezeitschwelle prüfen" error="Bitte eine ganze Zahl zwischen 0 und 3.650 Tagen eingeben." type="whole" errorStyle="warning" operator="between">
      <formula1>0</formula1>
      <formula2>3650</formula2>
    </dataValidation>
    <dataValidation sqref="B10" showDropDown="0" showInputMessage="0" showErrorMessage="1" allowBlank="0" errorTitle="Wertschwelle prüfen" error="Bitte einen nicht negativen Eurobetrag eingeben." type="decimal" errorStyle="warning" operator="between">
      <formula1>0</formula1>
      <formula2>100000000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8C4C1"/>
    <outlinePr summaryBelow="1" summaryRight="1"/>
    <pageSetUpPr/>
  </sheetPr>
  <dimension ref="A1:G56"/>
  <sheetViews>
    <sheetView showGridLines="0" zoomScale="9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2" customWidth="1" min="1" max="1"/>
    <col width="31" customWidth="1" min="2" max="2"/>
    <col width="20" customWidth="1" min="3" max="3"/>
    <col width="17" customWidth="1" min="4" max="4"/>
    <col width="16" customWidth="1" min="5" max="5"/>
    <col width="45" customWidth="1" min="6" max="6"/>
    <col width="19" customWidth="1" min="7" max="7"/>
  </cols>
  <sheetData>
    <row r="1" ht="30" customHeight="1">
      <c r="A1" s="1" t="inlineStr">
        <is>
          <t>Nutzung, Felddefinitionen und Kontrollen</t>
        </is>
      </c>
    </row>
    <row r="2"/>
    <row r="3" ht="42" customHeight="1">
      <c r="A3" s="2" t="inlineStr">
        <is>
          <t>Zweck</t>
        </is>
      </c>
      <c r="B3" s="3" t="inlineStr">
        <is>
          <t>Beschreibt Nutzerkreis, Zeitpunkt, Eingaben, Formellogik, Grenzfälle und manuelle Kontrollen.</t>
        </is>
      </c>
    </row>
    <row r="4" ht="42" customHeight="1">
      <c r="A4" s="2" t="inlineStr">
        <is>
          <t>Datenquelle</t>
        </is>
      </c>
      <c r="B4" s="3" t="inlineStr">
        <is>
          <t>Aufbau und Formeln dieser Arbeitsmappe sowie die zehn fiktiven Beispiele im Blatt WIP-Bestand.</t>
        </is>
      </c>
    </row>
    <row r="5" ht="42" customHeight="1">
      <c r="A5" s="2" t="inlineStr">
        <is>
          <t>Sichtbares Ergebnis</t>
        </is>
      </c>
      <c r="B5" s="3" t="inlineStr">
        <is>
          <t>Ermöglicht eine nachvollziehbare Prüfung der Bestandsübersicht nach einer Neuberechnung in Excel.</t>
        </is>
      </c>
    </row>
    <row r="6"/>
    <row r="7" ht="42" customHeight="1">
      <c r="A7" s="25" t="inlineStr">
        <is>
          <t>Nutzer</t>
        </is>
      </c>
      <c r="B7" s="3" t="inlineStr">
        <is>
          <t>Produktionssteuerung und Fertigungscontrolling; keine personenbezogene Zuordnung.</t>
        </is>
      </c>
    </row>
    <row r="8" ht="42" customHeight="1">
      <c r="A8" s="26" t="inlineStr">
        <is>
          <t>Zeitpunkt</t>
        </is>
      </c>
      <c r="B8" s="21" t="inlineStr">
        <is>
          <t>Nach einer manuellen Bestandsaufnahme, insbesondere vor Tagessteuerung, Monatsabgrenzung oder einer gezielten Klärung länger liegender Auftragspositionen.</t>
        </is>
      </c>
    </row>
    <row r="9" ht="42" customHeight="1">
      <c r="A9" s="25" t="inlineStr">
        <is>
          <t>Eingaben</t>
        </is>
      </c>
      <c r="B9" s="3" t="inlineStr">
        <is>
          <t>Stichtag, Auftrag, Artikel, physische Anlage, Arbeitsgang, Verantwortungsbereich, Startdatum, Mengen, manuelle Kostenannahmen, Status und optionale Bemerkung.</t>
        </is>
      </c>
    </row>
    <row r="10" ht="42" customHeight="1">
      <c r="A10" s="26" t="inlineStr">
        <is>
          <t>Unterstützte Entscheidung</t>
        </is>
      </c>
      <c r="B10" s="21" t="inlineStr">
        <is>
          <t>Priorisieren, welche WIP-Positionen wegen Wert, Liegezeit oder Prüfhinsweis zuerst nachgezählt, freigegeben, umgelagert oder weiterbearbeitet werden sollen.</t>
        </is>
      </c>
    </row>
    <row r="11" ht="42" customHeight="1">
      <c r="A11" s="25" t="inlineStr">
        <is>
          <t>Abgrenzung</t>
        </is>
      </c>
      <c r="B11" s="3" t="inlineStr">
        <is>
          <t>Keine automatische Bestandsbuchung, keine ERP-/MES-Synchronisierung, keine amtliche oder rechtlich verbindliche Bewertung und keine Zusage zu Normen oder Konformität.</t>
        </is>
      </c>
    </row>
    <row r="12"/>
    <row r="13">
      <c r="A13" s="27" t="inlineStr">
        <is>
          <t>Felddefinitionen</t>
        </is>
      </c>
      <c r="B13" s="27" t="n"/>
      <c r="C13" s="27" t="n"/>
      <c r="D13" s="27" t="n"/>
      <c r="E13" s="27" t="n"/>
      <c r="F13" s="27" t="n"/>
      <c r="G13" s="27" t="n"/>
    </row>
    <row r="14">
      <c r="A14" s="5" t="inlineStr">
        <is>
          <t>Blatt</t>
        </is>
      </c>
      <c r="B14" s="5" t="inlineStr">
        <is>
          <t>Feld</t>
        </is>
      </c>
      <c r="C14" s="5" t="inlineStr">
        <is>
          <t>Datentyp</t>
        </is>
      </c>
      <c r="D14" s="5" t="inlineStr">
        <is>
          <t>Einheit</t>
        </is>
      </c>
      <c r="E14" s="5" t="inlineStr">
        <is>
          <t>Pflicht</t>
        </is>
      </c>
      <c r="F14" s="5" t="inlineStr">
        <is>
          <t>Verhalten bei fehlendem Wert</t>
        </is>
      </c>
      <c r="G14" s="5" t="inlineStr">
        <is>
          <t>Pflege</t>
        </is>
      </c>
    </row>
    <row r="15" ht="36" customHeight="1">
      <c r="A15" s="3" t="inlineStr">
        <is>
          <t>WIP-Bestand</t>
        </is>
      </c>
      <c r="B15" s="3" t="inlineStr">
        <is>
          <t>Stichtag</t>
        </is>
      </c>
      <c r="C15" s="3" t="inlineStr">
        <is>
          <t>Datum</t>
        </is>
      </c>
      <c r="D15" s="3" t="inlineStr">
        <is>
          <t>Tag</t>
        </is>
      </c>
      <c r="E15" s="3" t="inlineStr">
        <is>
          <t>Ja</t>
        </is>
      </c>
      <c r="F15" s="3" t="inlineStr">
        <is>
          <t>Prüfhinsweis meldet fehlende Pflichtangabe.</t>
        </is>
      </c>
      <c r="G15" s="3" t="inlineStr">
        <is>
          <t>Manuell</t>
        </is>
      </c>
    </row>
    <row r="16" ht="36" customHeight="1">
      <c r="A16" s="21" t="inlineStr">
        <is>
          <t>WIP-Bestand</t>
        </is>
      </c>
      <c r="B16" s="21" t="inlineStr">
        <is>
          <t>Auftrag</t>
        </is>
      </c>
      <c r="C16" s="21" t="inlineStr">
        <is>
          <t>Text</t>
        </is>
      </c>
      <c r="D16" s="21" t="inlineStr">
        <is>
          <t>–</t>
        </is>
      </c>
      <c r="E16" s="21" t="inlineStr">
        <is>
          <t>Ja</t>
        </is>
      </c>
      <c r="F16" s="21" t="inlineStr">
        <is>
          <t>Formeln bleiben leer oder melden eine fehlende Pflichtangabe.</t>
        </is>
      </c>
      <c r="G16" s="21" t="inlineStr">
        <is>
          <t>Manuell</t>
        </is>
      </c>
    </row>
    <row r="17" ht="36" customHeight="1">
      <c r="A17" s="3" t="inlineStr">
        <is>
          <t>WIP-Bestand</t>
        </is>
      </c>
      <c r="B17" s="3" t="inlineStr">
        <is>
          <t>Artikel-Nr.</t>
        </is>
      </c>
      <c r="C17" s="3" t="inlineStr">
        <is>
          <t>Text</t>
        </is>
      </c>
      <c r="D17" s="3" t="inlineStr">
        <is>
          <t>–</t>
        </is>
      </c>
      <c r="E17" s="3" t="inlineStr">
        <is>
          <t>Ja</t>
        </is>
      </c>
      <c r="F17" s="3" t="inlineStr">
        <is>
          <t>Prüfhinsweis meldet fehlende Pflichtangabe.</t>
        </is>
      </c>
      <c r="G17" s="3" t="inlineStr">
        <is>
          <t>Manuell</t>
        </is>
      </c>
    </row>
    <row r="18" ht="36" customHeight="1">
      <c r="A18" s="21" t="inlineStr">
        <is>
          <t>WIP-Bestand</t>
        </is>
      </c>
      <c r="B18" s="21" t="inlineStr">
        <is>
          <t>Artikelbezeichnung</t>
        </is>
      </c>
      <c r="C18" s="21" t="inlineStr">
        <is>
          <t>Text</t>
        </is>
      </c>
      <c r="D18" s="21" t="inlineStr">
        <is>
          <t>–</t>
        </is>
      </c>
      <c r="E18" s="21" t="inlineStr">
        <is>
          <t>Ja</t>
        </is>
      </c>
      <c r="F18" s="21" t="inlineStr">
        <is>
          <t>Prüfhinsweis meldet fehlende Pflichtangabe.</t>
        </is>
      </c>
      <c r="G18" s="21" t="inlineStr">
        <is>
          <t>Manuell</t>
        </is>
      </c>
    </row>
    <row r="19" ht="36" customHeight="1">
      <c r="A19" s="3" t="inlineStr">
        <is>
          <t>WIP-Bestand</t>
        </is>
      </c>
      <c r="B19" s="3" t="inlineStr">
        <is>
          <t>Anlage</t>
        </is>
      </c>
      <c r="C19" s="3" t="inlineStr">
        <is>
          <t>Auswahlliste</t>
        </is>
      </c>
      <c r="D19" s="3" t="inlineStr">
        <is>
          <t>Ort</t>
        </is>
      </c>
      <c r="E19" s="3" t="inlineStr">
        <is>
          <t>Ja</t>
        </is>
      </c>
      <c r="F19" s="3" t="inlineStr">
        <is>
          <t>Keine Anlagenzuordnung; Prüfhinsweis wird ausgegeben.</t>
        </is>
      </c>
      <c r="G19" s="3" t="inlineStr">
        <is>
          <t>Manuell</t>
        </is>
      </c>
    </row>
    <row r="20" ht="36" customHeight="1">
      <c r="A20" s="21" t="inlineStr">
        <is>
          <t>WIP-Bestand</t>
        </is>
      </c>
      <c r="B20" s="21" t="inlineStr">
        <is>
          <t>Arbeitsgang</t>
        </is>
      </c>
      <c r="C20" s="21" t="inlineStr">
        <is>
          <t>Auswahlliste</t>
        </is>
      </c>
      <c r="D20" s="21" t="inlineStr">
        <is>
          <t>Vorgang</t>
        </is>
      </c>
      <c r="E20" s="21" t="inlineStr">
        <is>
          <t>Ja</t>
        </is>
      </c>
      <c r="F20" s="21" t="inlineStr">
        <is>
          <t>Kein eindeutiger Auftragsschlüssel; Prüfhinsweis wird ausgegeben.</t>
        </is>
      </c>
      <c r="G20" s="21" t="inlineStr">
        <is>
          <t>Manuell</t>
        </is>
      </c>
    </row>
    <row r="21" ht="36" customHeight="1">
      <c r="A21" s="3" t="inlineStr">
        <is>
          <t>WIP-Bestand</t>
        </is>
      </c>
      <c r="B21" s="3" t="inlineStr">
        <is>
          <t>Verantwortungsbereich</t>
        </is>
      </c>
      <c r="C21" s="3" t="inlineStr">
        <is>
          <t>Auswahlliste</t>
        </is>
      </c>
      <c r="D21" s="3" t="inlineStr">
        <is>
          <t>Bereich</t>
        </is>
      </c>
      <c r="E21" s="3" t="inlineStr">
        <is>
          <t>Ja</t>
        </is>
      </c>
      <c r="F21" s="3" t="inlineStr">
        <is>
          <t>Prüfhinsweis meldet fehlende Pflichtangabe.</t>
        </is>
      </c>
      <c r="G21" s="3" t="inlineStr">
        <is>
          <t>Manuell</t>
        </is>
      </c>
    </row>
    <row r="22" ht="36" customHeight="1">
      <c r="A22" s="21" t="inlineStr">
        <is>
          <t>WIP-Bestand</t>
        </is>
      </c>
      <c r="B22" s="21" t="inlineStr">
        <is>
          <t>Startdatum</t>
        </is>
      </c>
      <c r="C22" s="21" t="inlineStr">
        <is>
          <t>Datum</t>
        </is>
      </c>
      <c r="D22" s="21" t="inlineStr">
        <is>
          <t>Tag</t>
        </is>
      </c>
      <c r="E22" s="21" t="inlineStr">
        <is>
          <t>Ja</t>
        </is>
      </c>
      <c r="F22" s="21" t="inlineStr">
        <is>
          <t>Liegetage bleiben leer; Prüfhinsweis wird ausgegeben.</t>
        </is>
      </c>
      <c r="G22" s="21" t="inlineStr">
        <is>
          <t>Manuell</t>
        </is>
      </c>
    </row>
    <row r="23" ht="36" customHeight="1">
      <c r="A23" s="3" t="inlineStr">
        <is>
          <t>WIP-Bestand</t>
        </is>
      </c>
      <c r="B23" s="3" t="inlineStr">
        <is>
          <t>Sollmenge</t>
        </is>
      </c>
      <c r="C23" s="3" t="inlineStr">
        <is>
          <t>Ganze Zahl</t>
        </is>
      </c>
      <c r="D23" s="3" t="inlineStr">
        <is>
          <t>Stk</t>
        </is>
      </c>
      <c r="E23" s="3" t="inlineStr">
        <is>
          <t>Ja</t>
        </is>
      </c>
      <c r="F23" s="3" t="inlineStr">
        <is>
          <t>Restmenge und WIP-Wert bleiben leer.</t>
        </is>
      </c>
      <c r="G23" s="3" t="inlineStr">
        <is>
          <t>Manuell</t>
        </is>
      </c>
    </row>
    <row r="24" ht="36" customHeight="1">
      <c r="A24" s="21" t="inlineStr">
        <is>
          <t>WIP-Bestand</t>
        </is>
      </c>
      <c r="B24" s="21" t="inlineStr">
        <is>
          <t>Fertigmenge</t>
        </is>
      </c>
      <c r="C24" s="21" t="inlineStr">
        <is>
          <t>Ganze Zahl</t>
        </is>
      </c>
      <c r="D24" s="21" t="inlineStr">
        <is>
          <t>Stk</t>
        </is>
      </c>
      <c r="E24" s="21" t="inlineStr">
        <is>
          <t>Ja</t>
        </is>
      </c>
      <c r="F24" s="21" t="inlineStr">
        <is>
          <t>Restmenge und WIP-Wert bleiben leer.</t>
        </is>
      </c>
      <c r="G24" s="21" t="inlineStr">
        <is>
          <t>Manuell</t>
        </is>
      </c>
    </row>
    <row r="25" ht="36" customHeight="1">
      <c r="A25" s="3" t="inlineStr">
        <is>
          <t>WIP-Bestand</t>
        </is>
      </c>
      <c r="B25" s="3" t="inlineStr">
        <is>
          <t>Ausschuss</t>
        </is>
      </c>
      <c r="C25" s="3" t="inlineStr">
        <is>
          <t>Ganze Zahl</t>
        </is>
      </c>
      <c r="D25" s="3" t="inlineStr">
        <is>
          <t>Stk</t>
        </is>
      </c>
      <c r="E25" s="3" t="inlineStr">
        <is>
          <t>Ja</t>
        </is>
      </c>
      <c r="F25" s="3" t="inlineStr">
        <is>
          <t>Restmenge und WIP-Wert bleiben leer.</t>
        </is>
      </c>
      <c r="G25" s="3" t="inlineStr">
        <is>
          <t>Manuell</t>
        </is>
      </c>
    </row>
    <row r="26" ht="36" customHeight="1">
      <c r="A26" s="21" t="inlineStr">
        <is>
          <t>WIP-Bestand</t>
        </is>
      </c>
      <c r="B26" s="21" t="inlineStr">
        <is>
          <t>Restmenge</t>
        </is>
      </c>
      <c r="C26" s="21" t="inlineStr">
        <is>
          <t>Formelzahl</t>
        </is>
      </c>
      <c r="D26" s="21" t="inlineStr">
        <is>
          <t>Stk</t>
        </is>
      </c>
      <c r="E26" s="21" t="inlineStr">
        <is>
          <t>Nein</t>
        </is>
      </c>
      <c r="F26" s="21" t="inlineStr">
        <is>
          <t>Bleibt leer, solange eine benötigte Menge fehlt.</t>
        </is>
      </c>
      <c r="G26" s="21" t="inlineStr">
        <is>
          <t>Formel</t>
        </is>
      </c>
    </row>
    <row r="27" ht="36" customHeight="1">
      <c r="A27" s="3" t="inlineStr">
        <is>
          <t>WIP-Bestand</t>
        </is>
      </c>
      <c r="B27" s="3" t="inlineStr">
        <is>
          <t>Materialwert je Einheit</t>
        </is>
      </c>
      <c r="C27" s="3" t="inlineStr">
        <is>
          <t>Dezimalzahl</t>
        </is>
      </c>
      <c r="D27" s="3" t="inlineStr">
        <is>
          <t>€/Stk</t>
        </is>
      </c>
      <c r="E27" s="3" t="inlineStr">
        <is>
          <t>Ja</t>
        </is>
      </c>
      <c r="F27" s="3" t="inlineStr">
        <is>
          <t>WIP-Wert bleibt leer; Prüfhinsweis wird ausgegeben.</t>
        </is>
      </c>
      <c r="G27" s="3" t="inlineStr">
        <is>
          <t>Manuell</t>
        </is>
      </c>
    </row>
    <row r="28" ht="36" customHeight="1">
      <c r="A28" s="21" t="inlineStr">
        <is>
          <t>WIP-Bestand</t>
        </is>
      </c>
      <c r="B28" s="21" t="inlineStr">
        <is>
          <t>Bearbeitungskosten je Einheit</t>
        </is>
      </c>
      <c r="C28" s="21" t="inlineStr">
        <is>
          <t>Dezimalzahl</t>
        </is>
      </c>
      <c r="D28" s="21" t="inlineStr">
        <is>
          <t>€/Stk</t>
        </is>
      </c>
      <c r="E28" s="21" t="inlineStr">
        <is>
          <t>Ja</t>
        </is>
      </c>
      <c r="F28" s="21" t="inlineStr">
        <is>
          <t>WIP-Wert bleibt leer; Prüfhinsweis wird ausgegeben.</t>
        </is>
      </c>
      <c r="G28" s="21" t="inlineStr">
        <is>
          <t>Manuell</t>
        </is>
      </c>
    </row>
    <row r="29" ht="36" customHeight="1">
      <c r="A29" s="3" t="inlineStr">
        <is>
          <t>WIP-Bestand</t>
        </is>
      </c>
      <c r="B29" s="3" t="inlineStr">
        <is>
          <t>Wert unfertig</t>
        </is>
      </c>
      <c r="C29" s="3" t="inlineStr">
        <is>
          <t>Formelbetrag</t>
        </is>
      </c>
      <c r="D29" s="3" t="inlineStr">
        <is>
          <t>€</t>
        </is>
      </c>
      <c r="E29" s="3" t="inlineStr">
        <is>
          <t>Nein</t>
        </is>
      </c>
      <c r="F29" s="3" t="inlineStr">
        <is>
          <t>Bleibt leer, solange Restmenge oder Kostenannahme fehlt.</t>
        </is>
      </c>
      <c r="G29" s="3" t="inlineStr">
        <is>
          <t>Formel</t>
        </is>
      </c>
    </row>
    <row r="30" ht="36" customHeight="1">
      <c r="A30" s="21" t="inlineStr">
        <is>
          <t>WIP-Bestand</t>
        </is>
      </c>
      <c r="B30" s="21" t="inlineStr">
        <is>
          <t>Liegetage</t>
        </is>
      </c>
      <c r="C30" s="21" t="inlineStr">
        <is>
          <t>Formelzahl</t>
        </is>
      </c>
      <c r="D30" s="21" t="inlineStr">
        <is>
          <t>Tage</t>
        </is>
      </c>
      <c r="E30" s="21" t="inlineStr">
        <is>
          <t>Nein</t>
        </is>
      </c>
      <c r="F30" s="21" t="inlineStr">
        <is>
          <t>Bleibt leer bei fehlendem Datum oder Restmenge null.</t>
        </is>
      </c>
      <c r="G30" s="21" t="inlineStr">
        <is>
          <t>Formel</t>
        </is>
      </c>
    </row>
    <row r="31" ht="36" customHeight="1">
      <c r="A31" s="3" t="inlineStr">
        <is>
          <t>WIP-Bestand</t>
        </is>
      </c>
      <c r="B31" s="3" t="inlineStr">
        <is>
          <t>Status</t>
        </is>
      </c>
      <c r="C31" s="3" t="inlineStr">
        <is>
          <t>Auswahlliste</t>
        </is>
      </c>
      <c r="D31" s="3" t="inlineStr">
        <is>
          <t>–</t>
        </is>
      </c>
      <c r="E31" s="3" t="inlineStr">
        <is>
          <t>Ja</t>
        </is>
      </c>
      <c r="F31" s="3" t="inlineStr">
        <is>
          <t>Prüfhinsweis meldet fehlende Pflichtangabe.</t>
        </is>
      </c>
      <c r="G31" s="3" t="inlineStr">
        <is>
          <t>Manuell</t>
        </is>
      </c>
    </row>
    <row r="32" ht="36" customHeight="1">
      <c r="A32" s="21" t="inlineStr">
        <is>
          <t>WIP-Bestand</t>
        </is>
      </c>
      <c r="B32" s="21" t="inlineStr">
        <is>
          <t>Bemerkung</t>
        </is>
      </c>
      <c r="C32" s="21" t="inlineStr">
        <is>
          <t>Text</t>
        </is>
      </c>
      <c r="D32" s="21" t="inlineStr">
        <is>
          <t>–</t>
        </is>
      </c>
      <c r="E32" s="21" t="inlineStr">
        <is>
          <t>Nein</t>
        </is>
      </c>
      <c r="F32" s="21" t="inlineStr">
        <is>
          <t>Leere Bemerkung hat keine rechnerische Wirkung.</t>
        </is>
      </c>
      <c r="G32" s="21" t="inlineStr">
        <is>
          <t>Manuell</t>
        </is>
      </c>
    </row>
    <row r="33" ht="36" customHeight="1">
      <c r="A33" s="3" t="inlineStr">
        <is>
          <t>WIP-Bestand</t>
        </is>
      </c>
      <c r="B33" s="3" t="inlineStr">
        <is>
          <t>Prüfhinsweis</t>
        </is>
      </c>
      <c r="C33" s="3" t="inlineStr">
        <is>
          <t>Formeltext</t>
        </is>
      </c>
      <c r="D33" s="3" t="inlineStr">
        <is>
          <t>–</t>
        </is>
      </c>
      <c r="E33" s="3" t="inlineStr">
        <is>
          <t>Nein</t>
        </is>
      </c>
      <c r="F33" s="3" t="inlineStr">
        <is>
          <t>Bleibt in einer vollständig leeren Eingabezeile leer.</t>
        </is>
      </c>
      <c r="G33" s="3" t="inlineStr">
        <is>
          <t>Formel</t>
        </is>
      </c>
    </row>
    <row r="34" ht="36" customHeight="1">
      <c r="A34" s="21" t="inlineStr">
        <is>
          <t>Parameter</t>
        </is>
      </c>
      <c r="B34" s="21" t="inlineStr">
        <is>
          <t>Auswertungsstichtag</t>
        </is>
      </c>
      <c r="C34" s="21" t="inlineStr">
        <is>
          <t>Datum</t>
        </is>
      </c>
      <c r="D34" s="21" t="inlineStr">
        <is>
          <t>Tag</t>
        </is>
      </c>
      <c r="E34" s="21" t="inlineStr">
        <is>
          <t>Ja</t>
        </is>
      </c>
      <c r="F34" s="21" t="inlineStr">
        <is>
          <t>Zusammenfassung kann keine passende Stichtagsauswertung bilden.</t>
        </is>
      </c>
      <c r="G34" s="21" t="inlineStr">
        <is>
          <t>Manuell</t>
        </is>
      </c>
    </row>
    <row r="35" ht="36" customHeight="1">
      <c r="A35" s="3" t="inlineStr">
        <is>
          <t>Parameter</t>
        </is>
      </c>
      <c r="B35" s="3" t="inlineStr">
        <is>
          <t>Warnschwelle Liegetage</t>
        </is>
      </c>
      <c r="C35" s="3" t="inlineStr">
        <is>
          <t>Ganze Zahl</t>
        </is>
      </c>
      <c r="D35" s="3" t="inlineStr">
        <is>
          <t>Tage</t>
        </is>
      </c>
      <c r="E35" s="3" t="inlineStr">
        <is>
          <t>Ja</t>
        </is>
      </c>
      <c r="F35" s="3" t="inlineStr">
        <is>
          <t>Liegezeitwarnung ist nicht schlüssig.</t>
        </is>
      </c>
      <c r="G35" s="3" t="inlineStr">
        <is>
          <t>Manuell</t>
        </is>
      </c>
    </row>
    <row r="36" ht="36" customHeight="1">
      <c r="A36" s="21" t="inlineStr">
        <is>
          <t>Parameter</t>
        </is>
      </c>
      <c r="B36" s="21" t="inlineStr">
        <is>
          <t>Warnschwelle Einzelwert</t>
        </is>
      </c>
      <c r="C36" s="21" t="inlineStr">
        <is>
          <t>Dezimalzahl</t>
        </is>
      </c>
      <c r="D36" s="21" t="inlineStr">
        <is>
          <t>€</t>
        </is>
      </c>
      <c r="E36" s="21" t="inlineStr">
        <is>
          <t>Ja</t>
        </is>
      </c>
      <c r="F36" s="21" t="inlineStr">
        <is>
          <t>Wertwarnung ist nicht schlüssig.</t>
        </is>
      </c>
      <c r="G36" s="21" t="inlineStr">
        <is>
          <t>Manuell</t>
        </is>
      </c>
    </row>
    <row r="37"/>
    <row r="38">
      <c r="A38" s="27" t="inlineStr">
        <is>
          <t>Kontrollierbare Formeln und erwartete Beispielergebnisse</t>
        </is>
      </c>
      <c r="B38" s="27" t="n"/>
      <c r="C38" s="27" t="n"/>
      <c r="D38" s="27" t="n"/>
      <c r="E38" s="27" t="n"/>
      <c r="F38" s="27" t="n"/>
      <c r="G38" s="27" t="n"/>
    </row>
    <row r="39">
      <c r="A39" s="5" t="inlineStr">
        <is>
          <t>Kennzahl</t>
        </is>
      </c>
      <c r="B39" s="5" t="inlineStr">
        <is>
          <t>Beispielzelle</t>
        </is>
      </c>
      <c r="C39" s="5" t="inlineStr">
        <is>
          <t>Formelprinzip</t>
        </is>
      </c>
      <c r="D39" s="5" t="inlineStr">
        <is>
          <t>Erwartetes Ergebnis</t>
        </is>
      </c>
      <c r="E39" s="5" t="inlineStr">
        <is>
          <t>Kontrolle nach Neuberechnung</t>
        </is>
      </c>
    </row>
    <row r="40" ht="42" customHeight="1">
      <c r="A40" s="21" t="inlineStr">
        <is>
          <t>Restmenge</t>
        </is>
      </c>
      <c r="B40" s="21" t="inlineStr">
        <is>
          <t>WIP-Bestand!L8</t>
        </is>
      </c>
      <c r="C40" s="21" t="inlineStr">
        <is>
          <t>IF und IFERROR: Sollmenge minus Fertigmenge minus Ausschuss</t>
        </is>
      </c>
      <c r="D40" s="21" t="inlineStr">
        <is>
          <t>78 Stk</t>
        </is>
      </c>
      <c r="E40" s="21" t="inlineStr">
        <is>
          <t>120 − 40 − 2 = 78</t>
        </is>
      </c>
    </row>
    <row r="41" ht="42" customHeight="1">
      <c r="A41" s="3" t="inlineStr">
        <is>
          <t>Wert unfertig</t>
        </is>
      </c>
      <c r="B41" s="3" t="inlineStr">
        <is>
          <t>WIP-Bestand!O8</t>
        </is>
      </c>
      <c r="C41" s="3" t="inlineStr">
        <is>
          <t>IF und IFERROR: Restmenge mal Summe der beiden Einheitswerte</t>
        </is>
      </c>
      <c r="D41" s="3" t="inlineStr">
        <is>
          <t>4.446,00 €</t>
        </is>
      </c>
      <c r="E41" s="3" t="inlineStr">
        <is>
          <t>78 × (45,00 € + 12,00 €)</t>
        </is>
      </c>
    </row>
    <row r="42" ht="42" customHeight="1">
      <c r="A42" s="21" t="inlineStr">
        <is>
          <t>Liegetage</t>
        </is>
      </c>
      <c r="B42" s="21" t="inlineStr">
        <is>
          <t>WIP-Bestand!P8</t>
        </is>
      </c>
      <c r="C42" s="21" t="inlineStr">
        <is>
          <t>IFERROR und MAX: Stichtag minus Startdatum, mindestens null</t>
        </is>
      </c>
      <c r="D42" s="21" t="inlineStr">
        <is>
          <t>3 Tage</t>
        </is>
      </c>
      <c r="E42" s="21" t="inlineStr">
        <is>
          <t>Startdatum liegt drei Tage vor dem Stichtag.</t>
        </is>
      </c>
    </row>
    <row r="43" ht="42" customHeight="1">
      <c r="A43" s="3" t="inlineStr">
        <is>
          <t>Offene WIP-Positionen</t>
        </is>
      </c>
      <c r="B43" s="3" t="inlineStr">
        <is>
          <t>Zusammenfassung!B9</t>
        </is>
      </c>
      <c r="C43" s="3" t="inlineStr">
        <is>
          <t>IFERROR und COUNTIFS mit Stichtag und Restmenge größer null</t>
        </is>
      </c>
      <c r="D43" s="3" t="inlineStr">
        <is>
          <t>9</t>
        </is>
      </c>
      <c r="E43" s="3" t="inlineStr">
        <is>
          <t>Eine der zehn Beispielpositionen hat Restmenge null.</t>
        </is>
      </c>
    </row>
    <row r="44" ht="42" customHeight="1">
      <c r="A44" s="21" t="inlineStr">
        <is>
          <t>Restmenge gesamt</t>
        </is>
      </c>
      <c r="B44" s="21" t="inlineStr">
        <is>
          <t>Zusammenfassung!B10</t>
        </is>
      </c>
      <c r="C44" s="21" t="inlineStr">
        <is>
          <t>IFERROR und SUMIFS nach Auswertungsstichtag</t>
        </is>
      </c>
      <c r="D44" s="21" t="inlineStr">
        <is>
          <t>554 Stk</t>
        </is>
      </c>
      <c r="E44" s="21" t="inlineStr">
        <is>
          <t>Summe der zehn berechneten Restmengen.</t>
        </is>
      </c>
    </row>
    <row r="45" ht="42" customHeight="1">
      <c r="A45" s="3" t="inlineStr">
        <is>
          <t>WIP-Wert gesamt</t>
        </is>
      </c>
      <c r="B45" s="3" t="inlineStr">
        <is>
          <t>Zusammenfassung!B11</t>
        </is>
      </c>
      <c r="C45" s="3" t="inlineStr">
        <is>
          <t>IFERROR und SUMIFS nach Auswertungsstichtag</t>
        </is>
      </c>
      <c r="D45" s="3" t="inlineStr">
        <is>
          <t>91.818,00 €</t>
        </is>
      </c>
      <c r="E45" s="3" t="inlineStr">
        <is>
          <t>Summe der geschätzten Werte aller Beispielpositionen.</t>
        </is>
      </c>
    </row>
    <row r="46" ht="42" customHeight="1">
      <c r="A46" s="21" t="inlineStr">
        <is>
          <t>Grenzfall</t>
        </is>
      </c>
      <c r="B46" s="21" t="inlineStr">
        <is>
          <t>WIP-Bestand!O17 und P17</t>
        </is>
      </c>
      <c r="C46" s="21" t="inlineStr">
        <is>
          <t>Schwellenvergleich ab einschließlich Grenzwert</t>
        </is>
      </c>
      <c r="D46" s="21" t="inlineStr">
        <is>
          <t>25.000,00 € und 14 Tage</t>
        </is>
      </c>
      <c r="E46" s="21" t="inlineStr">
        <is>
          <t>Beide Zellen werden bei unveränderten Parametern markiert.</t>
        </is>
      </c>
    </row>
    <row r="47"/>
    <row r="48">
      <c r="A48" s="27" t="inlineStr">
        <is>
          <t>Manuelle Kontrollen und Grenzfälle</t>
        </is>
      </c>
      <c r="B48" s="27" t="n"/>
      <c r="C48" s="27" t="n"/>
      <c r="D48" s="27" t="n"/>
      <c r="E48" s="27" t="n"/>
      <c r="F48" s="27" t="n"/>
      <c r="G48" s="27" t="n"/>
    </row>
    <row r="49" ht="45" customHeight="1">
      <c r="A49" s="25" t="inlineStr">
        <is>
          <t>1.</t>
        </is>
      </c>
      <c r="B49" s="3" t="inlineStr">
        <is>
          <t>Normalfall: Zeile 8 enthält vollständige Eingaben. Nach Neuberechnung müssen Restmenge, WIP-Wert, Liegetage und der Prüfhinsweis OK erscheinen.</t>
        </is>
      </c>
    </row>
    <row r="50" ht="45" customHeight="1">
      <c r="A50" s="26" t="inlineStr">
        <is>
          <t>2.</t>
        </is>
      </c>
      <c r="B50" s="21" t="inlineStr">
        <is>
          <t>Leerfall: Die vorbereitete mittlere Zeile 57 und die letzte Zeile 107 enthalten Formeln, zeigen ohne Eingaben jedoch keine Werte und werden in der Zusammenfassung nicht gezählt.</t>
        </is>
      </c>
    </row>
    <row r="51" ht="45" customHeight="1">
      <c r="A51" s="25" t="inlineStr">
        <is>
          <t>3.</t>
        </is>
      </c>
      <c r="B51" s="3" t="inlineStr">
        <is>
          <t>Grenzfall: Zeile 17 erreicht genau 14 Liegetage und 25.000,00 €. Da die Prüfung mit größer oder gleich arbeitet, werden beide Grenzwerte sichtbar markiert.</t>
        </is>
      </c>
    </row>
    <row r="52" ht="45" customHeight="1">
      <c r="A52" s="26" t="inlineStr">
        <is>
          <t>4.</t>
        </is>
      </c>
      <c r="B52" s="21" t="inlineStr">
        <is>
          <t>Duplikate: Gleicher Stichtag, Auftrag und Arbeitsgang bilden den kontrollierten Schlüssel. Ein identischer zweiter Schlüssel wird in Auftrag und Prüfhinsweis markiert.</t>
        </is>
      </c>
    </row>
    <row r="53" ht="45" customHeight="1">
      <c r="A53" s="25" t="inlineStr">
        <is>
          <t>5.</t>
        </is>
      </c>
      <c r="B53" s="3" t="inlineStr">
        <is>
          <t>Mengenprüfung: Fertigmenge plus Ausschuss darf die Sollmenge nicht überschreiten. Warnungen nicht ungeprüft überschreiben; Zählung und Auftragsunterlagen abgleichen.</t>
        </is>
      </c>
    </row>
    <row r="54" ht="45" customHeight="1">
      <c r="A54" s="26" t="inlineStr">
        <is>
          <t>6.</t>
        </is>
      </c>
      <c r="B54" s="21" t="inlineStr">
        <is>
          <t>Datumsprüfung: Das Startdatum darf nicht nach dem Stichtag liegen. Abweichungen anhand der Fertigungsunterlagen manuell klären.</t>
        </is>
      </c>
    </row>
    <row r="55" ht="45" customHeight="1">
      <c r="A55" s="25" t="inlineStr">
        <is>
          <t>7.</t>
        </is>
      </c>
      <c r="B55" s="3" t="inlineStr">
        <is>
          <t>Statusprüfung: Restmenge null passt zum Status Abgeschlossen. Ein Abschluss mit Restmenge oder ein offener Status ohne Restmenge wird als Prüffall ausgewiesen.</t>
        </is>
      </c>
    </row>
    <row r="56" ht="45" customHeight="1">
      <c r="A56" s="26" t="inlineStr">
        <is>
          <t>8.</t>
        </is>
      </c>
      <c r="B56" s="21" t="inlineStr">
        <is>
          <t>Vor einer Entscheidung in Excel vollständig neu berechnen, nach Stichtag filtern, markierte Positionen an der genannten Anlage nachzählen und Änderungen dokumentieren.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Unfertige Erzeugnisse – Bestandsübersicht</dc:title>
  <dc:description xmlns:dc="http://purl.org/dc/elements/1.1/">Fiktive Arbeitsmappe zur manuellen Bestandsaufnahme und Priorisierung von unfertigen Erzeugnissen.</dc:description>
  <dc:subject xmlns:dc="http://purl.org/dc/elements/1.1/">Bewertung und Lokalisierung unfertiger Erzeugnisse nach Auftrag und Arbeitsgang</dc:subject>
  <dcterms:created xmlns:dcterms="http://purl.org/dc/terms/" xmlns:xsi="http://www.w3.org/2001/XMLSchema-instance" xsi:type="dcterms:W3CDTF">2026-09-09T20:22:34Z</dcterms:created>
  <dcterms:modified xmlns:dcterms="http://purl.org/dc/terms/" xmlns:xsi="http://www.w3.org/2001/XMLSchema-instance" xsi:type="dcterms:W3CDTF">2026-09-09T20:22:35+00:00Z</dcterms:modified>
</cp:coreProperties>
</file>