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usammenfassung" sheetId="1" state="visible" r:id="rId1"/>
    <sheet xmlns:r="http://schemas.openxmlformats.org/officeDocument/2006/relationships" name="Taktplanung" sheetId="2" state="visible" r:id="rId2"/>
    <sheet xmlns:r="http://schemas.openxmlformats.org/officeDocument/2006/relationships" name="Parameter" sheetId="3" state="visible" r:id="rId3"/>
    <sheet xmlns:r="http://schemas.openxmlformats.org/officeDocument/2006/relationships" name="Anweisungen" sheetId="4" state="visible" r:id="rId4"/>
  </sheets>
  <definedNames>
    <definedName name="_xlnm._FilterDatabase" localSheetId="1" hidden="1">'Taktplanung'!$A$9:$S$109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.0%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b val="1"/>
      <color rgb="00FFFFFF"/>
      <sz val="10"/>
    </font>
    <font>
      <name val="Aptos"/>
      <color rgb="00213438"/>
      <sz val="10"/>
    </font>
    <font>
      <name val="Aptos"/>
      <b val="1"/>
      <color rgb="00213438"/>
      <sz val="10"/>
    </font>
    <font>
      <name val="Aptos"/>
      <i val="1"/>
      <color rgb="004F625F"/>
      <sz val="9"/>
    </font>
  </fonts>
  <fills count="8">
    <fill>
      <patternFill/>
    </fill>
    <fill>
      <patternFill patternType="gray125"/>
    </fill>
    <fill>
      <patternFill patternType="solid">
        <fgColor rgb="00112A32"/>
      </patternFill>
    </fill>
    <fill>
      <patternFill patternType="solid">
        <fgColor rgb="00B8441C"/>
      </patternFill>
    </fill>
    <fill>
      <patternFill patternType="solid">
        <fgColor rgb="00FFFFFF"/>
      </patternFill>
    </fill>
    <fill>
      <patternFill patternType="solid">
        <fgColor rgb="00F3F0E8"/>
      </patternFill>
    </fill>
    <fill>
      <patternFill patternType="solid">
        <fgColor rgb="00E3E9E7"/>
      </patternFill>
    </fill>
    <fill>
      <patternFill patternType="solid">
        <fgColor rgb="00FFF0AE"/>
      </patternFill>
    </fill>
  </fills>
  <borders count="6">
    <border>
      <left/>
      <right/>
      <top/>
      <bottom/>
      <diagonal/>
    </border>
    <border>
      <left style="thin">
        <color rgb="00B8C4C1"/>
      </left>
      <right style="thin">
        <color rgb="00B8C4C1"/>
      </right>
      <top style="thin">
        <color rgb="00B8C4C1"/>
      </top>
      <bottom style="thin">
        <color rgb="00B8C4C1"/>
      </bottom>
    </border>
    <border>
      <left/>
      <right/>
      <top style="thin">
        <color rgb="00B8C4C1"/>
      </top>
      <bottom/>
      <diagonal/>
    </border>
    <border>
      <left/>
      <right style="thin">
        <color rgb="00B8C4C1"/>
      </right>
      <top style="thin">
        <color rgb="00B8C4C1"/>
      </top>
      <bottom/>
      <diagonal/>
    </border>
    <border>
      <left/>
      <right/>
      <top style="thin">
        <color rgb="00B8C4C1"/>
      </top>
      <bottom style="thin">
        <color rgb="00B8C4C1"/>
      </bottom>
      <diagonal/>
    </border>
    <border>
      <left/>
      <right style="thin">
        <color rgb="00B8C4C1"/>
      </right>
      <top style="thin">
        <color rgb="00B8C4C1"/>
      </top>
      <bottom style="thin">
        <color rgb="00B8C4C1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/>
    </xf>
    <xf numFmtId="3" fontId="3" fillId="5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3" fontId="3" fillId="4" borderId="1" applyAlignment="1" pivotButton="0" quotePrefix="0" xfId="0">
      <alignment horizontal="right" vertical="center"/>
    </xf>
    <xf numFmtId="2" fontId="3" fillId="5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164" fontId="3" fillId="7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left" vertical="center"/>
    </xf>
    <xf numFmtId="2" fontId="3" fillId="7" borderId="1" applyAlignment="1" pivotButton="0" quotePrefix="0" xfId="0">
      <alignment horizontal="center" vertical="center"/>
    </xf>
    <xf numFmtId="165" fontId="3" fillId="7" borderId="1" applyAlignment="1" pivotButton="0" quotePrefix="0" xfId="0">
      <alignment horizontal="center" vertical="center"/>
    </xf>
    <xf numFmtId="3" fontId="3" fillId="7" borderId="1" applyAlignment="1" pivotButton="0" quotePrefix="0" xfId="0">
      <alignment horizontal="center" vertical="center"/>
    </xf>
    <xf numFmtId="2" fontId="3" fillId="5" borderId="1" applyAlignment="1" pivotButton="0" quotePrefix="0" xfId="0">
      <alignment horizontal="center" vertical="center"/>
    </xf>
    <xf numFmtId="3" fontId="3" fillId="5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2" fontId="3" fillId="4" borderId="1" applyAlignment="1" pivotButton="0" quotePrefix="0" xfId="0">
      <alignment horizontal="center" vertical="center"/>
    </xf>
    <xf numFmtId="3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65" fontId="3" fillId="7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164" fontId="3" fillId="4" borderId="1" applyAlignment="1" pivotButton="0" quotePrefix="0" xfId="0">
      <alignment horizontal="left" vertical="center" wrapText="1"/>
    </xf>
    <xf numFmtId="165" fontId="3" fillId="4" borderId="1" applyAlignment="1" pivotButton="0" quotePrefix="0" xfId="0">
      <alignment horizontal="right" vertical="center"/>
    </xf>
    <xf numFmtId="164" fontId="3" fillId="7" borderId="1" applyAlignment="1" pivotButton="0" quotePrefix="0" xfId="0">
      <alignment horizontal="center" vertical="center"/>
    </xf>
    <xf numFmtId="165" fontId="3" fillId="7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5" fontId="3" fillId="7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B8441C"/>
        </patternFill>
      </fill>
    </dxf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  <dxf>
      <font>
        <name val="Aptos"/>
        <b val="1"/>
        <color rgb="00213438"/>
        <sz val="10"/>
      </font>
      <fill>
        <patternFill patternType="solid">
          <fgColor rgb="00FFF0A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Planstatus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'Zusammenfassung'!F9</f>
            </strRef>
          </tx>
          <spPr>
            <a:solidFill xmlns:a="http://schemas.openxmlformats.org/drawingml/2006/main">
              <a:srgbClr val="B8441C"/>
            </a:solidFill>
            <a:ln xmlns:a="http://schemas.openxmlformats.org/drawingml/2006/main">
              <a:solidFill>
                <a:srgbClr val="B8441C"/>
              </a:solidFill>
              <a:prstDash val="solid"/>
            </a:ln>
          </spPr>
          <cat>
            <numRef>
              <f>'Zusammenfassung'!$E$10:$E$12</f>
            </numRef>
          </cat>
          <val>
            <numRef>
              <f>'Zusammenfassung'!$F$10:$F$12</f>
            </numRef>
          </val>
        </ser>
        <dLbls>
          <showVal val="1"/>
        </dLbls>
        <gapWidth val="15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Zeilen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8</row>
      <rowOff>0</rowOff>
    </from>
    <ext cx="522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"/>
  <sheetViews>
    <sheetView showGridLines="0" zoomScale="9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8" customWidth="1" min="1" max="1"/>
    <col width="48" customWidth="1" min="2" max="2"/>
    <col width="14" customWidth="1" min="3" max="3"/>
    <col width="3" customWidth="1" min="4" max="4"/>
    <col width="18" customWidth="1" min="5" max="5"/>
    <col width="12" customWidth="1" min="6" max="6"/>
    <col width="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</cols>
  <sheetData>
    <row r="1" ht="30" customHeight="1">
      <c r="A1" s="1" t="inlineStr">
        <is>
          <t>Taktzeitberechnung – Zusammenfassung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3" t="n"/>
    </row>
    <row r="2"/>
    <row r="3" ht="32" customHeight="1">
      <c r="A3" s="4" t="inlineStr">
        <is>
          <t>Zweck</t>
        </is>
      </c>
      <c r="B3" s="5" t="inlineStr">
        <is>
          <t>Unterstützt die Entscheidung, ob der geplante Zyklus den Netto-Bedarf innerhalb der verfügbaren produktiven Zeit rechnerisch deckt.</t>
        </is>
      </c>
    </row>
    <row r="4" ht="32" customHeight="1">
      <c r="A4" s="4" t="inlineStr">
        <is>
          <t>Datenquelle</t>
        </is>
      </c>
      <c r="B4" s="5" t="inlineStr">
        <is>
          <t>Manuelle Planwerte aus dem Blatt „Taktplanung“ sowie die veränderbare Warnschwelle aus dem Blatt „Parameter“.</t>
        </is>
      </c>
    </row>
    <row r="5" ht="32" customHeight="1">
      <c r="A5" s="4" t="inlineStr">
        <is>
          <t>Sichtbares Ergebnis</t>
        </is>
      </c>
      <c r="B5" s="5" t="inlineStr">
        <is>
          <t>Kennzahlen, Statusverteilung und ein Entscheidungshinweis für die Produktionsplanung und Schichtkoordination.</t>
        </is>
      </c>
    </row>
    <row r="6" ht="34" customHeight="1">
      <c r="A6" s="4" t="inlineStr">
        <is>
          <t>Zeitpunkt</t>
        </is>
      </c>
      <c r="B6" s="5" t="inlineStr">
        <is>
          <t>Vor Freigabe eines Tages- oder Schichtplans und erneut nach Änderungen an Bedarf, Zeitansatz, Verfügbarkeit oder Plan-Zyklus.</t>
        </is>
      </c>
    </row>
    <row r="7" ht="24" customHeight="1">
      <c r="A7" s="4" t="inlineStr">
        <is>
          <t>Stand</t>
        </is>
      </c>
      <c r="B7" s="34" t="n">
        <v>46274</v>
      </c>
    </row>
    <row r="8"/>
    <row r="9">
      <c r="A9" s="7" t="inlineStr">
        <is>
          <t>Kennzahl</t>
        </is>
      </c>
      <c r="B9" s="7" t="inlineStr">
        <is>
          <t>Wert</t>
        </is>
      </c>
      <c r="C9" s="7" t="inlineStr">
        <is>
          <t>Einheit</t>
        </is>
      </c>
      <c r="E9" s="7" t="inlineStr">
        <is>
          <t>Status</t>
        </is>
      </c>
      <c r="F9" s="7" t="inlineStr">
        <is>
          <t>Anzahl</t>
        </is>
      </c>
    </row>
    <row r="10">
      <c r="A10" s="8" t="inlineStr">
        <is>
          <t>Erfasste Planzeilen</t>
        </is>
      </c>
      <c r="B10" s="9">
        <f>COUNTIF('Taktplanung'!$B$10:$B$109,"&lt;&gt;")</f>
        <v/>
      </c>
      <c r="C10" s="8" t="inlineStr">
        <is>
          <t>Zeilen</t>
        </is>
      </c>
      <c r="E10" s="8" t="inlineStr">
        <is>
          <t>Ausreichend</t>
        </is>
      </c>
      <c r="F10" s="9">
        <f>IF($B$10=0,"",COUNTIF('Taktplanung'!$R$10:$R$109,"Ausreichend"))</f>
        <v/>
      </c>
    </row>
    <row r="11">
      <c r="A11" s="10" t="inlineStr">
        <is>
          <t>Netto-Bedarf gesamt</t>
        </is>
      </c>
      <c r="B11" s="11">
        <f>SUM('Taktplanung'!$K$10:$K$109)</f>
        <v/>
      </c>
      <c r="C11" s="10" t="inlineStr">
        <is>
          <t>Stück</t>
        </is>
      </c>
      <c r="E11" s="10" t="inlineStr">
        <is>
          <t>Engpass</t>
        </is>
      </c>
      <c r="F11" s="11">
        <f>IF($B$10=0,"",COUNTIF('Taktplanung'!$R$10:$R$109,"Engpass"))</f>
        <v/>
      </c>
    </row>
    <row r="12">
      <c r="A12" s="8" t="inlineStr">
        <is>
          <t>Produktive Zeit gesamt</t>
        </is>
      </c>
      <c r="B12" s="12">
        <f>IFERROR(SUM('Taktplanung'!$L$10:$L$109)/60,"")</f>
        <v/>
      </c>
      <c r="C12" s="8" t="inlineStr">
        <is>
          <t>Stunden</t>
        </is>
      </c>
      <c r="E12" s="8" t="inlineStr">
        <is>
          <t>Offen</t>
        </is>
      </c>
      <c r="F12" s="9">
        <f>IF($B$10=0,"",COUNTIF('Taktplanung'!$R$10:$R$109,"Prüfen")+COUNTIF('Taktplanung'!$R$10:$R$109,"Unvollständig"))</f>
        <v/>
      </c>
    </row>
    <row r="13">
      <c r="A13" s="10" t="inlineStr">
        <is>
          <t>Engpässe</t>
        </is>
      </c>
      <c r="B13" s="11">
        <f>COUNTIF('Taktplanung'!$R$10:$R$109,"Engpass")</f>
        <v/>
      </c>
      <c r="C13" s="10" t="inlineStr">
        <is>
          <t>Zeilen</t>
        </is>
      </c>
    </row>
    <row r="14">
      <c r="A14" s="8" t="inlineStr">
        <is>
          <t>Ausreichende Planzeilen</t>
        </is>
      </c>
      <c r="B14" s="9">
        <f>COUNTIF('Taktplanung'!$R$10:$R$109,"Ausreichend")</f>
        <v/>
      </c>
      <c r="C14" s="8" t="inlineStr">
        <is>
          <t>Zeilen</t>
        </is>
      </c>
    </row>
    <row r="15">
      <c r="A15" s="10" t="inlineStr">
        <is>
          <t>Aggregierte Auslastung</t>
        </is>
      </c>
      <c r="B15" s="35">
        <f>IFERROR(SUMPRODUCT('Taktplanung'!$K$10:$K$109,'Taktplanung'!$N$10:$N$109)/(SUM('Taktplanung'!$L$10:$L$109)*60),"")</f>
        <v/>
      </c>
      <c r="C15" s="10" t="inlineStr">
        <is>
          <t>%</t>
        </is>
      </c>
    </row>
    <row r="16">
      <c r="A16" s="8" t="inlineStr">
        <is>
          <t>Offene Prüfzeilen</t>
        </is>
      </c>
      <c r="B16" s="9">
        <f>COUNTIF('Taktplanung'!$R$10:$R$109,"Prüfen")+COUNTIF('Taktplanung'!$R$10:$R$109,"Unvollständig")</f>
        <v/>
      </c>
      <c r="C16" s="8" t="inlineStr">
        <is>
          <t>Zeilen</t>
        </is>
      </c>
    </row>
    <row r="17"/>
    <row r="18" ht="44" customHeight="1">
      <c r="A18" s="14" t="inlineStr">
        <is>
          <t>Unterstützte Entscheidung</t>
        </is>
      </c>
      <c r="B18" s="15">
        <f>IF($B$10=0,"Keine Planzeilen erfasst.",IF($B$13+$B$16&gt;0,$B$13&amp;" Engpass und "&amp;$B$16&amp;" offene Prüfzeilen: Planannahmen vor Freigabe prüfen.","Alle vollständigen Planzeilen sind rechnerisch ausreichend."))</f>
        <v/>
      </c>
    </row>
    <row r="19"/>
    <row r="20" ht="48" customHeight="1">
      <c r="A20" s="4" t="inlineStr">
        <is>
          <t>Hinweis</t>
        </is>
      </c>
      <c r="B20" s="16" t="inlineStr">
        <is>
          <t>Alle Aufträge, Artikel und Anlagen sind eindeutig fiktiv. Die Datei ist eine manuelle Planungshilfe und bietet keine ERP-/MES-Synchronisierung, Zertifizierung, Freigabe- oder Konformitätszusage.</t>
        </is>
      </c>
    </row>
  </sheetData>
  <mergeCells count="1">
    <mergeCell ref="A1:P1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109"/>
  <sheetViews>
    <sheetView showGridLines="0" zoomScale="9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20" customWidth="1" min="3" max="3"/>
    <col width="23" customWidth="1" min="4" max="4"/>
    <col width="23" customWidth="1" min="5" max="5"/>
    <col width="17" customWidth="1" min="6" max="6"/>
    <col width="15" customWidth="1" min="7" max="7"/>
    <col width="14" customWidth="1" min="8" max="8"/>
    <col width="16" customWidth="1" min="9" max="9"/>
    <col width="16" customWidth="1" min="10" max="10"/>
    <col width="18" customWidth="1" min="11" max="11"/>
    <col width="19" customWidth="1" min="12" max="12"/>
    <col width="22" customWidth="1" min="13" max="13"/>
    <col width="19" customWidth="1" min="14" max="14"/>
    <col width="20" customWidth="1" min="15" max="15"/>
    <col width="21" customWidth="1" min="16" max="16"/>
    <col width="14" customWidth="1" min="17" max="17"/>
    <col width="17" customWidth="1" min="18" max="18"/>
    <col width="43" customWidth="1" min="19" max="19"/>
  </cols>
  <sheetData>
    <row r="1" ht="30" customHeight="1">
      <c r="A1" s="1" t="inlineStr">
        <is>
          <t>Taktplanung – Bedarf, Zeit und Plan-Zyklus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3" t="n"/>
    </row>
    <row r="2"/>
    <row r="3" ht="32" customHeight="1">
      <c r="A3" s="4" t="inlineStr">
        <is>
          <t>Zweck</t>
        </is>
      </c>
      <c r="B3" s="5" t="inlineStr">
        <is>
          <t>Erfasst je Planzeile den Netto-Bedarf und die verfügbare Zeit und vergleicht daraus den erforderlichen Takt mit dem Plan-Zyklus.</t>
        </is>
      </c>
    </row>
    <row r="4" ht="32" customHeight="1">
      <c r="A4" s="4" t="inlineStr">
        <is>
          <t>Datenquelle</t>
        </is>
      </c>
      <c r="B4" s="5" t="inlineStr">
        <is>
          <t>Manuelle Planwerte der Produktionsplanung; Auswahllisten und Warnschwelle aus dem Blatt „Parameter“.</t>
        </is>
      </c>
    </row>
    <row r="5" ht="32" customHeight="1">
      <c r="A5" s="4" t="inlineStr">
        <is>
          <t>Sichtbares Ergebnis</t>
        </is>
      </c>
      <c r="B5" s="5" t="inlineStr">
        <is>
          <t>Produktive Zeit, erforderlicher Takt, Plan-Kapazität, Kapazitätsdelta, Auslastung, Status und Handlungshinweis.</t>
        </is>
      </c>
    </row>
    <row r="6"/>
    <row r="7" ht="45" customHeight="1">
      <c r="A7" s="14" t="inlineStr">
        <is>
          <t>Eingabehinweis</t>
        </is>
      </c>
      <c r="B7" s="17" t="inlineStr">
        <is>
          <t>Gelbe Zellen sind veränderbar. Pausen und Stillstand dürfen leer bleiben und werden dann als 0 Minuten behandelt. Alle übrigen Eingaben sind für eine vollständige Bewertung erforderlich.</t>
        </is>
      </c>
    </row>
    <row r="8"/>
    <row r="9" ht="48" customHeight="1">
      <c r="A9" s="7" t="inlineStr">
        <is>
          <t>Plan-Datum</t>
        </is>
      </c>
      <c r="B9" s="7" t="inlineStr">
        <is>
          <t>Auftrag-ID</t>
        </is>
      </c>
      <c r="C9" s="7" t="inlineStr">
        <is>
          <t>Artikel</t>
        </is>
      </c>
      <c r="D9" s="7" t="inlineStr">
        <is>
          <t>Anlage</t>
        </is>
      </c>
      <c r="E9" s="7" t="inlineStr">
        <is>
          <t>Verantwortungsrolle</t>
        </is>
      </c>
      <c r="F9" s="7" t="inlineStr">
        <is>
          <t>Schichtmodell</t>
        </is>
      </c>
      <c r="G9" s="7" t="inlineStr">
        <is>
          <t>Bruttozeit (min)</t>
        </is>
      </c>
      <c r="H9" s="7" t="inlineStr">
        <is>
          <t>Pausen (min)</t>
        </is>
      </c>
      <c r="I9" s="7" t="inlineStr">
        <is>
          <t>Stillstand (min)</t>
        </is>
      </c>
      <c r="J9" s="7" t="inlineStr">
        <is>
          <t>Verfügbarkeit</t>
        </is>
      </c>
      <c r="K9" s="7" t="inlineStr">
        <is>
          <t>Netto-Bedarf (Stück)</t>
        </is>
      </c>
      <c r="L9" s="18" t="inlineStr">
        <is>
          <t>Produktive Zeit (min)</t>
        </is>
      </c>
      <c r="M9" s="18" t="inlineStr">
        <is>
          <t>Erforderlicher Takt (s/Stück)</t>
        </is>
      </c>
      <c r="N9" s="7" t="inlineStr">
        <is>
          <t>Plan-Zyklus (s/Stück)</t>
        </is>
      </c>
      <c r="O9" s="18" t="inlineStr">
        <is>
          <t>Plan-Kapazität (Stück)</t>
        </is>
      </c>
      <c r="P9" s="18" t="inlineStr">
        <is>
          <t>Kapazitätsdelta (Stück)</t>
        </is>
      </c>
      <c r="Q9" s="18" t="inlineStr">
        <is>
          <t>Auslastung</t>
        </is>
      </c>
      <c r="R9" s="18" t="inlineStr">
        <is>
          <t>Status</t>
        </is>
      </c>
      <c r="S9" s="18" t="inlineStr">
        <is>
          <t>Hinweis</t>
        </is>
      </c>
    </row>
    <row r="10">
      <c r="A10" s="36" t="n">
        <v>46279</v>
      </c>
      <c r="B10" s="20" t="inlineStr">
        <is>
          <t>FIK-AUF-2026-001</t>
        </is>
      </c>
      <c r="C10" s="20" t="inlineStr">
        <is>
          <t>Fiktivteil Aster</t>
        </is>
      </c>
      <c r="D10" s="20" t="inlineStr">
        <is>
          <t>Fiktivanlage Nord 1</t>
        </is>
      </c>
      <c r="E10" s="20" t="inlineStr">
        <is>
          <t>Produktionsplanung</t>
        </is>
      </c>
      <c r="F10" s="20" t="inlineStr">
        <is>
          <t>Frühschicht</t>
        </is>
      </c>
      <c r="G10" s="21" t="n">
        <v>480</v>
      </c>
      <c r="H10" s="21" t="n">
        <v>30</v>
      </c>
      <c r="I10" s="21" t="n">
        <v>20</v>
      </c>
      <c r="J10" s="37" t="n">
        <v>0.95</v>
      </c>
      <c r="K10" s="23" t="n">
        <v>240</v>
      </c>
      <c r="L10" s="24">
        <f>IF(OR($G10="",$J10=""),"",IFERROR(MAX(0,($G10-IF($H10="",0,$H10)-IF($I10="",0,$I10))*$J10),""))</f>
        <v/>
      </c>
      <c r="M10" s="24">
        <f>IF(OR($L10="",$K10="",$K10&lt;=0),"",IFERROR($L10*60/$K10,""))</f>
        <v/>
      </c>
      <c r="N10" s="21" t="n">
        <v>95</v>
      </c>
      <c r="O10" s="25">
        <f>IF(OR($L10="",$N10="",$N10&lt;=0),"",IFERROR(INT($L10*60/$N10),""))</f>
        <v/>
      </c>
      <c r="P10" s="25">
        <f>IF(OR($O10="",$K10=""),"",IFERROR($O10-$K10,""))</f>
        <v/>
      </c>
      <c r="Q10" s="38">
        <f>IF(OR($K10="",$N10="",$L10="",$L10&lt;=0),"",IFERROR($K10*$N10/($L10*60),""))</f>
        <v/>
      </c>
      <c r="R10" s="8">
        <f>IF(COUNTA($A10:$K10)+IF($N10&lt;&gt;"",1,0)=0,"",IF(OR($A10="",$B10="",$C10="",$D10="",$E10="",$F10="",$G10="",$J10="",$K10="",$N10=""),"Unvollständig",IF($L10&lt;=0,"Prüfen",IF($P10&gt;=0,"Ausreichend","Engpass"))))</f>
        <v/>
      </c>
      <c r="S10" s="8">
        <f>IF($R10="","",IF($R10="Engpass","Kapazitätslücke prüfen",IF($R10="Prüfen","Zeitansatz prüfen",IF($R10="Unvollständig","Pflichtfelder ergänzen",IF(AND($J10&lt;&gt;"",$J10&lt;'Parameter'!$B$8),"Verfügbarkeit unter Warnschwelle prüfen",IF($P10=0,"Grenzfall ohne Reserve","Reserve vorhanden"))))))</f>
        <v/>
      </c>
    </row>
    <row r="11">
      <c r="A11" s="36" t="n">
        <v>46279</v>
      </c>
      <c r="B11" s="20" t="inlineStr">
        <is>
          <t>FIK-AUF-2026-002</t>
        </is>
      </c>
      <c r="C11" s="20" t="inlineStr">
        <is>
          <t>Fiktivteil Birke</t>
        </is>
      </c>
      <c r="D11" s="20" t="inlineStr">
        <is>
          <t>Fiktivanlage Süd 2</t>
        </is>
      </c>
      <c r="E11" s="20" t="inlineStr">
        <is>
          <t>Schichtkoordination</t>
        </is>
      </c>
      <c r="F11" s="20" t="inlineStr">
        <is>
          <t>Frühschicht</t>
        </is>
      </c>
      <c r="G11" s="21" t="n">
        <v>480</v>
      </c>
      <c r="H11" s="21" t="n">
        <v>30</v>
      </c>
      <c r="I11" s="21" t="n">
        <v>30</v>
      </c>
      <c r="J11" s="37" t="n">
        <v>0.92</v>
      </c>
      <c r="K11" s="23" t="n">
        <v>300</v>
      </c>
      <c r="L11" s="27">
        <f>IF(OR($G11="",$J11=""),"",IFERROR(MAX(0,($G11-IF($H11="",0,$H11)-IF($I11="",0,$I11))*$J11),""))</f>
        <v/>
      </c>
      <c r="M11" s="27">
        <f>IF(OR($L11="",$K11="",$K11&lt;=0),"",IFERROR($L11*60/$K11,""))</f>
        <v/>
      </c>
      <c r="N11" s="21" t="n">
        <v>82</v>
      </c>
      <c r="O11" s="28">
        <f>IF(OR($L11="",$N11="",$N11&lt;=0),"",IFERROR(INT($L11*60/$N11),""))</f>
        <v/>
      </c>
      <c r="P11" s="28">
        <f>IF(OR($O11="",$K11=""),"",IFERROR($O11-$K11,""))</f>
        <v/>
      </c>
      <c r="Q11" s="39">
        <f>IF(OR($K11="",$N11="",$L11="",$L11&lt;=0),"",IFERROR($K11*$N11/($L11*60),""))</f>
        <v/>
      </c>
      <c r="R11" s="10">
        <f>IF(COUNTA($A11:$K11)+IF($N11&lt;&gt;"",1,0)=0,"",IF(OR($A11="",$B11="",$C11="",$D11="",$E11="",$F11="",$G11="",$J11="",$K11="",$N11=""),"Unvollständig",IF($L11&lt;=0,"Prüfen",IF($P11&gt;=0,"Ausreichend","Engpass"))))</f>
        <v/>
      </c>
      <c r="S11" s="10">
        <f>IF($R11="","",IF($R11="Engpass","Kapazitätslücke prüfen",IF($R11="Prüfen","Zeitansatz prüfen",IF($R11="Unvollständig","Pflichtfelder ergänzen",IF(AND($J11&lt;&gt;"",$J11&lt;'Parameter'!$B$8),"Verfügbarkeit unter Warnschwelle prüfen",IF($P11=0,"Grenzfall ohne Reserve","Reserve vorhanden"))))))</f>
        <v/>
      </c>
    </row>
    <row r="12">
      <c r="A12" s="36" t="n">
        <v>46280</v>
      </c>
      <c r="B12" s="20" t="inlineStr">
        <is>
          <t>FIK-AUF-2026-003</t>
        </is>
      </c>
      <c r="C12" s="20" t="inlineStr">
        <is>
          <t>Fiktivteil Cello</t>
        </is>
      </c>
      <c r="D12" s="20" t="inlineStr">
        <is>
          <t>Fiktivzelle Alpha</t>
        </is>
      </c>
      <c r="E12" s="20" t="inlineStr">
        <is>
          <t>Arbeitsvorbereitung</t>
        </is>
      </c>
      <c r="F12" s="20" t="inlineStr">
        <is>
          <t>Spätschicht</t>
        </is>
      </c>
      <c r="G12" s="21" t="n">
        <v>450</v>
      </c>
      <c r="H12" s="21" t="n">
        <v>25</v>
      </c>
      <c r="I12" s="21" t="n">
        <v>15</v>
      </c>
      <c r="J12" s="37" t="n">
        <v>0.9</v>
      </c>
      <c r="K12" s="23" t="n">
        <v>180</v>
      </c>
      <c r="L12" s="24">
        <f>IF(OR($G12="",$J12=""),"",IFERROR(MAX(0,($G12-IF($H12="",0,$H12)-IF($I12="",0,$I12))*$J12),""))</f>
        <v/>
      </c>
      <c r="M12" s="24">
        <f>IF(OR($L12="",$K12="",$K12&lt;=0),"",IFERROR($L12*60/$K12,""))</f>
        <v/>
      </c>
      <c r="N12" s="21" t="n">
        <v>120</v>
      </c>
      <c r="O12" s="25">
        <f>IF(OR($L12="",$N12="",$N12&lt;=0),"",IFERROR(INT($L12*60/$N12),""))</f>
        <v/>
      </c>
      <c r="P12" s="25">
        <f>IF(OR($O12="",$K12=""),"",IFERROR($O12-$K12,""))</f>
        <v/>
      </c>
      <c r="Q12" s="38">
        <f>IF(OR($K12="",$N12="",$L12="",$L12&lt;=0),"",IFERROR($K12*$N12/($L12*60),""))</f>
        <v/>
      </c>
      <c r="R12" s="8">
        <f>IF(COUNTA($A12:$K12)+IF($N12&lt;&gt;"",1,0)=0,"",IF(OR($A12="",$B12="",$C12="",$D12="",$E12="",$F12="",$G12="",$J12="",$K12="",$N12=""),"Unvollständig",IF($L12&lt;=0,"Prüfen",IF($P12&gt;=0,"Ausreichend","Engpass"))))</f>
        <v/>
      </c>
      <c r="S12" s="8">
        <f>IF($R12="","",IF($R12="Engpass","Kapazitätslücke prüfen",IF($R12="Prüfen","Zeitansatz prüfen",IF($R12="Unvollständig","Pflichtfelder ergänzen",IF(AND($J12&lt;&gt;"",$J12&lt;'Parameter'!$B$8),"Verfügbarkeit unter Warnschwelle prüfen",IF($P12=0,"Grenzfall ohne Reserve","Reserve vorhanden"))))))</f>
        <v/>
      </c>
    </row>
    <row r="13">
      <c r="A13" s="36" t="n">
        <v>46280</v>
      </c>
      <c r="B13" s="20" t="inlineStr">
        <is>
          <t>FIK-AUF-2026-004</t>
        </is>
      </c>
      <c r="C13" s="20" t="inlineStr">
        <is>
          <t>Fiktivteil Düne</t>
        </is>
      </c>
      <c r="D13" s="20" t="inlineStr">
        <is>
          <t>Fiktivlinie Mosaik</t>
        </is>
      </c>
      <c r="E13" s="20" t="inlineStr">
        <is>
          <t>Kapazitätsplanung</t>
        </is>
      </c>
      <c r="F13" s="20" t="inlineStr">
        <is>
          <t>Tagbetrieb</t>
        </is>
      </c>
      <c r="G13" s="21" t="n">
        <v>480</v>
      </c>
      <c r="H13" s="21" t="n">
        <v>30</v>
      </c>
      <c r="I13" s="21" t="n">
        <v>0</v>
      </c>
      <c r="J13" s="37" t="n">
        <v>1</v>
      </c>
      <c r="K13" s="23" t="n">
        <v>225</v>
      </c>
      <c r="L13" s="27">
        <f>IF(OR($G13="",$J13=""),"",IFERROR(MAX(0,($G13-IF($H13="",0,$H13)-IF($I13="",0,$I13))*$J13),""))</f>
        <v/>
      </c>
      <c r="M13" s="27">
        <f>IF(OR($L13="",$K13="",$K13&lt;=0),"",IFERROR($L13*60/$K13,""))</f>
        <v/>
      </c>
      <c r="N13" s="21" t="n">
        <v>120</v>
      </c>
      <c r="O13" s="28">
        <f>IF(OR($L13="",$N13="",$N13&lt;=0),"",IFERROR(INT($L13*60/$N13),""))</f>
        <v/>
      </c>
      <c r="P13" s="28">
        <f>IF(OR($O13="",$K13=""),"",IFERROR($O13-$K13,""))</f>
        <v/>
      </c>
      <c r="Q13" s="39">
        <f>IF(OR($K13="",$N13="",$L13="",$L13&lt;=0),"",IFERROR($K13*$N13/($L13*60),""))</f>
        <v/>
      </c>
      <c r="R13" s="10">
        <f>IF(COUNTA($A13:$K13)+IF($N13&lt;&gt;"",1,0)=0,"",IF(OR($A13="",$B13="",$C13="",$D13="",$E13="",$F13="",$G13="",$J13="",$K13="",$N13=""),"Unvollständig",IF($L13&lt;=0,"Prüfen",IF($P13&gt;=0,"Ausreichend","Engpass"))))</f>
        <v/>
      </c>
      <c r="S13" s="10">
        <f>IF($R13="","",IF($R13="Engpass","Kapazitätslücke prüfen",IF($R13="Prüfen","Zeitansatz prüfen",IF($R13="Unvollständig","Pflichtfelder ergänzen",IF(AND($J13&lt;&gt;"",$J13&lt;'Parameter'!$B$8),"Verfügbarkeit unter Warnschwelle prüfen",IF($P13=0,"Grenzfall ohne Reserve","Reserve vorhanden"))))))</f>
        <v/>
      </c>
    </row>
    <row r="14">
      <c r="A14" s="36" t="n">
        <v>46281</v>
      </c>
      <c r="B14" s="20" t="inlineStr">
        <is>
          <t>FIK-AUF-2026-005</t>
        </is>
      </c>
      <c r="C14" s="20" t="inlineStr">
        <is>
          <t>Fiktivteil Efeu</t>
        </is>
      </c>
      <c r="D14" s="20" t="inlineStr">
        <is>
          <t>Fiktivpresse Kappa</t>
        </is>
      </c>
      <c r="E14" s="20" t="inlineStr">
        <is>
          <t>Fertigungssteuerung</t>
        </is>
      </c>
      <c r="F14" s="20" t="inlineStr">
        <is>
          <t>Spätschicht</t>
        </is>
      </c>
      <c r="G14" s="21" t="n">
        <v>420</v>
      </c>
      <c r="H14" s="21" t="n">
        <v>30</v>
      </c>
      <c r="I14" s="21" t="n">
        <v>40</v>
      </c>
      <c r="J14" s="37" t="n">
        <v>0.88</v>
      </c>
      <c r="K14" s="23" t="n">
        <v>160</v>
      </c>
      <c r="L14" s="24">
        <f>IF(OR($G14="",$J14=""),"",IFERROR(MAX(0,($G14-IF($H14="",0,$H14)-IF($I14="",0,$I14))*$J14),""))</f>
        <v/>
      </c>
      <c r="M14" s="24">
        <f>IF(OR($L14="",$K14="",$K14&lt;=0),"",IFERROR($L14*60/$K14,""))</f>
        <v/>
      </c>
      <c r="N14" s="21" t="n">
        <v>110</v>
      </c>
      <c r="O14" s="25">
        <f>IF(OR($L14="",$N14="",$N14&lt;=0),"",IFERROR(INT($L14*60/$N14),""))</f>
        <v/>
      </c>
      <c r="P14" s="25">
        <f>IF(OR($O14="",$K14=""),"",IFERROR($O14-$K14,""))</f>
        <v/>
      </c>
      <c r="Q14" s="38">
        <f>IF(OR($K14="",$N14="",$L14="",$L14&lt;=0),"",IFERROR($K14*$N14/($L14*60),""))</f>
        <v/>
      </c>
      <c r="R14" s="8">
        <f>IF(COUNTA($A14:$K14)+IF($N14&lt;&gt;"",1,0)=0,"",IF(OR($A14="",$B14="",$C14="",$D14="",$E14="",$F14="",$G14="",$J14="",$K14="",$N14=""),"Unvollständig",IF($L14&lt;=0,"Prüfen",IF($P14&gt;=0,"Ausreichend","Engpass"))))</f>
        <v/>
      </c>
      <c r="S14" s="8">
        <f>IF($R14="","",IF($R14="Engpass","Kapazitätslücke prüfen",IF($R14="Prüfen","Zeitansatz prüfen",IF($R14="Unvollständig","Pflichtfelder ergänzen",IF(AND($J14&lt;&gt;"",$J14&lt;'Parameter'!$B$8),"Verfügbarkeit unter Warnschwelle prüfen",IF($P14=0,"Grenzfall ohne Reserve","Reserve vorhanden"))))))</f>
        <v/>
      </c>
    </row>
    <row r="15">
      <c r="A15" s="36" t="n">
        <v>46281</v>
      </c>
      <c r="B15" s="20" t="inlineStr">
        <is>
          <t>FIK-AUF-2026-006</t>
        </is>
      </c>
      <c r="C15" s="20" t="inlineStr">
        <is>
          <t>Fiktivteil Fanal</t>
        </is>
      </c>
      <c r="D15" s="20" t="inlineStr">
        <is>
          <t>Fiktivanlage Nord 1</t>
        </is>
      </c>
      <c r="E15" s="20" t="inlineStr">
        <is>
          <t>Schichtkoordination</t>
        </is>
      </c>
      <c r="F15" s="20" t="inlineStr">
        <is>
          <t>Nachtschicht</t>
        </is>
      </c>
      <c r="G15" s="21" t="n">
        <v>480</v>
      </c>
      <c r="H15" s="21" t="n">
        <v>45</v>
      </c>
      <c r="I15" s="21" t="n">
        <v>60</v>
      </c>
      <c r="J15" s="37" t="n">
        <v>0.85</v>
      </c>
      <c r="K15" s="23" t="n">
        <v>210</v>
      </c>
      <c r="L15" s="27">
        <f>IF(OR($G15="",$J15=""),"",IFERROR(MAX(0,($G15-IF($H15="",0,$H15)-IF($I15="",0,$I15))*$J15),""))</f>
        <v/>
      </c>
      <c r="M15" s="27">
        <f>IF(OR($L15="",$K15="",$K15&lt;=0),"",IFERROR($L15*60/$K15,""))</f>
        <v/>
      </c>
      <c r="N15" s="21" t="n">
        <v>98</v>
      </c>
      <c r="O15" s="28">
        <f>IF(OR($L15="",$N15="",$N15&lt;=0),"",IFERROR(INT($L15*60/$N15),""))</f>
        <v/>
      </c>
      <c r="P15" s="28">
        <f>IF(OR($O15="",$K15=""),"",IFERROR($O15-$K15,""))</f>
        <v/>
      </c>
      <c r="Q15" s="39">
        <f>IF(OR($K15="",$N15="",$L15="",$L15&lt;=0),"",IFERROR($K15*$N15/($L15*60),""))</f>
        <v/>
      </c>
      <c r="R15" s="10">
        <f>IF(COUNTA($A15:$K15)+IF($N15&lt;&gt;"",1,0)=0,"",IF(OR($A15="",$B15="",$C15="",$D15="",$E15="",$F15="",$G15="",$J15="",$K15="",$N15=""),"Unvollständig",IF($L15&lt;=0,"Prüfen",IF($P15&gt;=0,"Ausreichend","Engpass"))))</f>
        <v/>
      </c>
      <c r="S15" s="10">
        <f>IF($R15="","",IF($R15="Engpass","Kapazitätslücke prüfen",IF($R15="Prüfen","Zeitansatz prüfen",IF($R15="Unvollständig","Pflichtfelder ergänzen",IF(AND($J15&lt;&gt;"",$J15&lt;'Parameter'!$B$8),"Verfügbarkeit unter Warnschwelle prüfen",IF($P15=0,"Grenzfall ohne Reserve","Reserve vorhanden"))))))</f>
        <v/>
      </c>
    </row>
    <row r="16">
      <c r="A16" s="36" t="n">
        <v>46282</v>
      </c>
      <c r="B16" s="20" t="inlineStr">
        <is>
          <t>FIK-AUF-2026-007</t>
        </is>
      </c>
      <c r="C16" s="20" t="inlineStr">
        <is>
          <t>Fiktivteil Gitter</t>
        </is>
      </c>
      <c r="D16" s="20" t="inlineStr">
        <is>
          <t>Fiktivzelle Alpha</t>
        </is>
      </c>
      <c r="E16" s="20" t="inlineStr">
        <is>
          <t>Produktionsplanung</t>
        </is>
      </c>
      <c r="F16" s="20" t="inlineStr">
        <is>
          <t>Frühschicht</t>
        </is>
      </c>
      <c r="G16" s="21" t="n">
        <v>360</v>
      </c>
      <c r="H16" s="21" t="n">
        <v>20</v>
      </c>
      <c r="I16" s="21" t="n">
        <v>10</v>
      </c>
      <c r="J16" s="37" t="n">
        <v>0.97</v>
      </c>
      <c r="K16" s="23" t="n">
        <v>150</v>
      </c>
      <c r="L16" s="24">
        <f>IF(OR($G16="",$J16=""),"",IFERROR(MAX(0,($G16-IF($H16="",0,$H16)-IF($I16="",0,$I16))*$J16),""))</f>
        <v/>
      </c>
      <c r="M16" s="24">
        <f>IF(OR($L16="",$K16="",$K16&lt;=0),"",IFERROR($L16*60/$K16,""))</f>
        <v/>
      </c>
      <c r="N16" s="21" t="n">
        <v>125</v>
      </c>
      <c r="O16" s="25">
        <f>IF(OR($L16="",$N16="",$N16&lt;=0),"",IFERROR(INT($L16*60/$N16),""))</f>
        <v/>
      </c>
      <c r="P16" s="25">
        <f>IF(OR($O16="",$K16=""),"",IFERROR($O16-$K16,""))</f>
        <v/>
      </c>
      <c r="Q16" s="38">
        <f>IF(OR($K16="",$N16="",$L16="",$L16&lt;=0),"",IFERROR($K16*$N16/($L16*60),""))</f>
        <v/>
      </c>
      <c r="R16" s="8">
        <f>IF(COUNTA($A16:$K16)+IF($N16&lt;&gt;"",1,0)=0,"",IF(OR($A16="",$B16="",$C16="",$D16="",$E16="",$F16="",$G16="",$J16="",$K16="",$N16=""),"Unvollständig",IF($L16&lt;=0,"Prüfen",IF($P16&gt;=0,"Ausreichend","Engpass"))))</f>
        <v/>
      </c>
      <c r="S16" s="8">
        <f>IF($R16="","",IF($R16="Engpass","Kapazitätslücke prüfen",IF($R16="Prüfen","Zeitansatz prüfen",IF($R16="Unvollständig","Pflichtfelder ergänzen",IF(AND($J16&lt;&gt;"",$J16&lt;'Parameter'!$B$8),"Verfügbarkeit unter Warnschwelle prüfen",IF($P16=0,"Grenzfall ohne Reserve","Reserve vorhanden"))))))</f>
        <v/>
      </c>
    </row>
    <row r="17">
      <c r="A17" s="36" t="n">
        <v>46282</v>
      </c>
      <c r="B17" s="20" t="inlineStr">
        <is>
          <t>FIK-AUF-2026-008</t>
        </is>
      </c>
      <c r="C17" s="20" t="inlineStr">
        <is>
          <t>Fiktivteil Hain</t>
        </is>
      </c>
      <c r="D17" s="20" t="inlineStr">
        <is>
          <t>Fiktivanlage Süd 2</t>
        </is>
      </c>
      <c r="E17" s="20" t="inlineStr">
        <is>
          <t>Arbeitsvorbereitung</t>
        </is>
      </c>
      <c r="F17" s="20" t="inlineStr">
        <is>
          <t>Tagbetrieb</t>
        </is>
      </c>
      <c r="G17" s="21" t="n">
        <v>480</v>
      </c>
      <c r="H17" s="21" t="n"/>
      <c r="I17" s="21" t="n"/>
      <c r="J17" s="37" t="n">
        <v>0.93</v>
      </c>
      <c r="K17" s="23" t="n">
        <v>260</v>
      </c>
      <c r="L17" s="27">
        <f>IF(OR($G17="",$J17=""),"",IFERROR(MAX(0,($G17-IF($H17="",0,$H17)-IF($I17="",0,$I17))*$J17),""))</f>
        <v/>
      </c>
      <c r="M17" s="27">
        <f>IF(OR($L17="",$K17="",$K17&lt;=0),"",IFERROR($L17*60/$K17,""))</f>
        <v/>
      </c>
      <c r="N17" s="21" t="n">
        <v>104</v>
      </c>
      <c r="O17" s="28">
        <f>IF(OR($L17="",$N17="",$N17&lt;=0),"",IFERROR(INT($L17*60/$N17),""))</f>
        <v/>
      </c>
      <c r="P17" s="28">
        <f>IF(OR($O17="",$K17=""),"",IFERROR($O17-$K17,""))</f>
        <v/>
      </c>
      <c r="Q17" s="39">
        <f>IF(OR($K17="",$N17="",$L17="",$L17&lt;=0),"",IFERROR($K17*$N17/($L17*60),""))</f>
        <v/>
      </c>
      <c r="R17" s="10">
        <f>IF(COUNTA($A17:$K17)+IF($N17&lt;&gt;"",1,0)=0,"",IF(OR($A17="",$B17="",$C17="",$D17="",$E17="",$F17="",$G17="",$J17="",$K17="",$N17=""),"Unvollständig",IF($L17&lt;=0,"Prüfen",IF($P17&gt;=0,"Ausreichend","Engpass"))))</f>
        <v/>
      </c>
      <c r="S17" s="10">
        <f>IF($R17="","",IF($R17="Engpass","Kapazitätslücke prüfen",IF($R17="Prüfen","Zeitansatz prüfen",IF($R17="Unvollständig","Pflichtfelder ergänzen",IF(AND($J17&lt;&gt;"",$J17&lt;'Parameter'!$B$8),"Verfügbarkeit unter Warnschwelle prüfen",IF($P17=0,"Grenzfall ohne Reserve","Reserve vorhanden"))))))</f>
        <v/>
      </c>
    </row>
    <row r="18">
      <c r="A18" s="36" t="n">
        <v>46283</v>
      </c>
      <c r="B18" s="20" t="inlineStr">
        <is>
          <t>FIK-AUF-2026-009</t>
        </is>
      </c>
      <c r="C18" s="20" t="inlineStr">
        <is>
          <t>Fiktivteil Iris</t>
        </is>
      </c>
      <c r="D18" s="20" t="inlineStr">
        <is>
          <t>Fiktivpresse Kappa</t>
        </is>
      </c>
      <c r="E18" s="20" t="inlineStr">
        <is>
          <t>Kapazitätsplanung</t>
        </is>
      </c>
      <c r="F18" s="20" t="inlineStr">
        <is>
          <t>Spätschicht</t>
        </is>
      </c>
      <c r="G18" s="21" t="n">
        <v>300</v>
      </c>
      <c r="H18" s="21" t="n">
        <v>20</v>
      </c>
      <c r="I18" s="21" t="n">
        <v>20</v>
      </c>
      <c r="J18" s="37" t="n">
        <v>0.9</v>
      </c>
      <c r="K18" s="23" t="n">
        <v>120</v>
      </c>
      <c r="L18" s="24">
        <f>IF(OR($G18="",$J18=""),"",IFERROR(MAX(0,($G18-IF($H18="",0,$H18)-IF($I18="",0,$I18))*$J18),""))</f>
        <v/>
      </c>
      <c r="M18" s="24">
        <f>IF(OR($L18="",$K18="",$K18&lt;=0),"",IFERROR($L18*60/$K18,""))</f>
        <v/>
      </c>
      <c r="N18" s="21" t="n">
        <v>115</v>
      </c>
      <c r="O18" s="25">
        <f>IF(OR($L18="",$N18="",$N18&lt;=0),"",IFERROR(INT($L18*60/$N18),""))</f>
        <v/>
      </c>
      <c r="P18" s="25">
        <f>IF(OR($O18="",$K18=""),"",IFERROR($O18-$K18,""))</f>
        <v/>
      </c>
      <c r="Q18" s="38">
        <f>IF(OR($K18="",$N18="",$L18="",$L18&lt;=0),"",IFERROR($K18*$N18/($L18*60),""))</f>
        <v/>
      </c>
      <c r="R18" s="8">
        <f>IF(COUNTA($A18:$K18)+IF($N18&lt;&gt;"",1,0)=0,"",IF(OR($A18="",$B18="",$C18="",$D18="",$E18="",$F18="",$G18="",$J18="",$K18="",$N18=""),"Unvollständig",IF($L18&lt;=0,"Prüfen",IF($P18&gt;=0,"Ausreichend","Engpass"))))</f>
        <v/>
      </c>
      <c r="S18" s="8">
        <f>IF($R18="","",IF($R18="Engpass","Kapazitätslücke prüfen",IF($R18="Prüfen","Zeitansatz prüfen",IF($R18="Unvollständig","Pflichtfelder ergänzen",IF(AND($J18&lt;&gt;"",$J18&lt;'Parameter'!$B$8),"Verfügbarkeit unter Warnschwelle prüfen",IF($P18=0,"Grenzfall ohne Reserve","Reserve vorhanden"))))))</f>
        <v/>
      </c>
    </row>
    <row r="19">
      <c r="A19" s="36" t="n">
        <v>46283</v>
      </c>
      <c r="B19" s="20" t="inlineStr">
        <is>
          <t>FIK-AUF-2026-010</t>
        </is>
      </c>
      <c r="C19" s="20" t="inlineStr">
        <is>
          <t>Fiktivteil Jade</t>
        </is>
      </c>
      <c r="D19" s="20" t="inlineStr">
        <is>
          <t>Fiktivlinie Mosaik</t>
        </is>
      </c>
      <c r="E19" s="20" t="inlineStr">
        <is>
          <t>Fertigungssteuerung</t>
        </is>
      </c>
      <c r="F19" s="20" t="inlineStr">
        <is>
          <t>Frühschicht</t>
        </is>
      </c>
      <c r="G19" s="21" t="n">
        <v>480</v>
      </c>
      <c r="H19" s="21" t="n">
        <v>30</v>
      </c>
      <c r="I19" s="21" t="n">
        <v>15</v>
      </c>
      <c r="J19" s="37" t="n">
        <v>0.96</v>
      </c>
      <c r="K19" s="23" t="n">
        <v>250</v>
      </c>
      <c r="L19" s="27">
        <f>IF(OR($G19="",$J19=""),"",IFERROR(MAX(0,($G19-IF($H19="",0,$H19)-IF($I19="",0,$I19))*$J19),""))</f>
        <v/>
      </c>
      <c r="M19" s="27">
        <f>IF(OR($L19="",$K19="",$K19&lt;=0),"",IFERROR($L19*60/$K19,""))</f>
        <v/>
      </c>
      <c r="N19" s="21" t="n">
        <v>100</v>
      </c>
      <c r="O19" s="28">
        <f>IF(OR($L19="",$N19="",$N19&lt;=0),"",IFERROR(INT($L19*60/$N19),""))</f>
        <v/>
      </c>
      <c r="P19" s="28">
        <f>IF(OR($O19="",$K19=""),"",IFERROR($O19-$K19,""))</f>
        <v/>
      </c>
      <c r="Q19" s="39">
        <f>IF(OR($K19="",$N19="",$L19="",$L19&lt;=0),"",IFERROR($K19*$N19/($L19*60),""))</f>
        <v/>
      </c>
      <c r="R19" s="10">
        <f>IF(COUNTA($A19:$K19)+IF($N19&lt;&gt;"",1,0)=0,"",IF(OR($A19="",$B19="",$C19="",$D19="",$E19="",$F19="",$G19="",$J19="",$K19="",$N19=""),"Unvollständig",IF($L19&lt;=0,"Prüfen",IF($P19&gt;=0,"Ausreichend","Engpass"))))</f>
        <v/>
      </c>
      <c r="S19" s="10">
        <f>IF($R19="","",IF($R19="Engpass","Kapazitätslücke prüfen",IF($R19="Prüfen","Zeitansatz prüfen",IF($R19="Unvollständig","Pflichtfelder ergänzen",IF(AND($J19&lt;&gt;"",$J19&lt;'Parameter'!$B$8),"Verfügbarkeit unter Warnschwelle prüfen",IF($P19=0,"Grenzfall ohne Reserve","Reserve vorhanden"))))))</f>
        <v/>
      </c>
    </row>
    <row r="20">
      <c r="A20" s="36" t="n"/>
      <c r="B20" s="20" t="n"/>
      <c r="C20" s="20" t="n"/>
      <c r="D20" s="20" t="n"/>
      <c r="E20" s="20" t="n"/>
      <c r="F20" s="20" t="n"/>
      <c r="G20" s="21" t="n"/>
      <c r="H20" s="21" t="n"/>
      <c r="I20" s="21" t="n"/>
      <c r="J20" s="37" t="n"/>
      <c r="K20" s="23" t="n"/>
      <c r="L20" s="24">
        <f>IF(OR($G20="",$J20=""),"",IFERROR(MAX(0,($G20-IF($H20="",0,$H20)-IF($I20="",0,$I20))*$J20),""))</f>
        <v/>
      </c>
      <c r="M20" s="24">
        <f>IF(OR($L20="",$K20="",$K20&lt;=0),"",IFERROR($L20*60/$K20,""))</f>
        <v/>
      </c>
      <c r="N20" s="21" t="n"/>
      <c r="O20" s="25">
        <f>IF(OR($L20="",$N20="",$N20&lt;=0),"",IFERROR(INT($L20*60/$N20),""))</f>
        <v/>
      </c>
      <c r="P20" s="25">
        <f>IF(OR($O20="",$K20=""),"",IFERROR($O20-$K20,""))</f>
        <v/>
      </c>
      <c r="Q20" s="38">
        <f>IF(OR($K20="",$N20="",$L20="",$L20&lt;=0),"",IFERROR($K20*$N20/($L20*60),""))</f>
        <v/>
      </c>
      <c r="R20" s="8">
        <f>IF(COUNTA($A20:$K20)+IF($N20&lt;&gt;"",1,0)=0,"",IF(OR($A20="",$B20="",$C20="",$D20="",$E20="",$F20="",$G20="",$J20="",$K20="",$N20=""),"Unvollständig",IF($L20&lt;=0,"Prüfen",IF($P20&gt;=0,"Ausreichend","Engpass"))))</f>
        <v/>
      </c>
      <c r="S20" s="8">
        <f>IF($R20="","",IF($R20="Engpass","Kapazitätslücke prüfen",IF($R20="Prüfen","Zeitansatz prüfen",IF($R20="Unvollständig","Pflichtfelder ergänzen",IF(AND($J20&lt;&gt;"",$J20&lt;'Parameter'!$B$8),"Verfügbarkeit unter Warnschwelle prüfen",IF($P20=0,"Grenzfall ohne Reserve","Reserve vorhanden"))))))</f>
        <v/>
      </c>
    </row>
    <row r="21">
      <c r="A21" s="36" t="n"/>
      <c r="B21" s="20" t="n"/>
      <c r="C21" s="20" t="n"/>
      <c r="D21" s="20" t="n"/>
      <c r="E21" s="20" t="n"/>
      <c r="F21" s="20" t="n"/>
      <c r="G21" s="21" t="n"/>
      <c r="H21" s="21" t="n"/>
      <c r="I21" s="21" t="n"/>
      <c r="J21" s="37" t="n"/>
      <c r="K21" s="23" t="n"/>
      <c r="L21" s="27">
        <f>IF(OR($G21="",$J21=""),"",IFERROR(MAX(0,($G21-IF($H21="",0,$H21)-IF($I21="",0,$I21))*$J21),""))</f>
        <v/>
      </c>
      <c r="M21" s="27">
        <f>IF(OR($L21="",$K21="",$K21&lt;=0),"",IFERROR($L21*60/$K21,""))</f>
        <v/>
      </c>
      <c r="N21" s="21" t="n"/>
      <c r="O21" s="28">
        <f>IF(OR($L21="",$N21="",$N21&lt;=0),"",IFERROR(INT($L21*60/$N21),""))</f>
        <v/>
      </c>
      <c r="P21" s="28">
        <f>IF(OR($O21="",$K21=""),"",IFERROR($O21-$K21,""))</f>
        <v/>
      </c>
      <c r="Q21" s="39">
        <f>IF(OR($K21="",$N21="",$L21="",$L21&lt;=0),"",IFERROR($K21*$N21/($L21*60),""))</f>
        <v/>
      </c>
      <c r="R21" s="10">
        <f>IF(COUNTA($A21:$K21)+IF($N21&lt;&gt;"",1,0)=0,"",IF(OR($A21="",$B21="",$C21="",$D21="",$E21="",$F21="",$G21="",$J21="",$K21="",$N21=""),"Unvollständig",IF($L21&lt;=0,"Prüfen",IF($P21&gt;=0,"Ausreichend","Engpass"))))</f>
        <v/>
      </c>
      <c r="S21" s="10">
        <f>IF($R21="","",IF($R21="Engpass","Kapazitätslücke prüfen",IF($R21="Prüfen","Zeitansatz prüfen",IF($R21="Unvollständig","Pflichtfelder ergänzen",IF(AND($J21&lt;&gt;"",$J21&lt;'Parameter'!$B$8),"Verfügbarkeit unter Warnschwelle prüfen",IF($P21=0,"Grenzfall ohne Reserve","Reserve vorhanden"))))))</f>
        <v/>
      </c>
    </row>
    <row r="22">
      <c r="A22" s="36" t="n"/>
      <c r="B22" s="20" t="n"/>
      <c r="C22" s="20" t="n"/>
      <c r="D22" s="20" t="n"/>
      <c r="E22" s="20" t="n"/>
      <c r="F22" s="20" t="n"/>
      <c r="G22" s="21" t="n"/>
      <c r="H22" s="21" t="n"/>
      <c r="I22" s="21" t="n"/>
      <c r="J22" s="37" t="n"/>
      <c r="K22" s="23" t="n"/>
      <c r="L22" s="24">
        <f>IF(OR($G22="",$J22=""),"",IFERROR(MAX(0,($G22-IF($H22="",0,$H22)-IF($I22="",0,$I22))*$J22),""))</f>
        <v/>
      </c>
      <c r="M22" s="24">
        <f>IF(OR($L22="",$K22="",$K22&lt;=0),"",IFERROR($L22*60/$K22,""))</f>
        <v/>
      </c>
      <c r="N22" s="21" t="n"/>
      <c r="O22" s="25">
        <f>IF(OR($L22="",$N22="",$N22&lt;=0),"",IFERROR(INT($L22*60/$N22),""))</f>
        <v/>
      </c>
      <c r="P22" s="25">
        <f>IF(OR($O22="",$K22=""),"",IFERROR($O22-$K22,""))</f>
        <v/>
      </c>
      <c r="Q22" s="38">
        <f>IF(OR($K22="",$N22="",$L22="",$L22&lt;=0),"",IFERROR($K22*$N22/($L22*60),""))</f>
        <v/>
      </c>
      <c r="R22" s="8">
        <f>IF(COUNTA($A22:$K22)+IF($N22&lt;&gt;"",1,0)=0,"",IF(OR($A22="",$B22="",$C22="",$D22="",$E22="",$F22="",$G22="",$J22="",$K22="",$N22=""),"Unvollständig",IF($L22&lt;=0,"Prüfen",IF($P22&gt;=0,"Ausreichend","Engpass"))))</f>
        <v/>
      </c>
      <c r="S22" s="8">
        <f>IF($R22="","",IF($R22="Engpass","Kapazitätslücke prüfen",IF($R22="Prüfen","Zeitansatz prüfen",IF($R22="Unvollständig","Pflichtfelder ergänzen",IF(AND($J22&lt;&gt;"",$J22&lt;'Parameter'!$B$8),"Verfügbarkeit unter Warnschwelle prüfen",IF($P22=0,"Grenzfall ohne Reserve","Reserve vorhanden"))))))</f>
        <v/>
      </c>
    </row>
    <row r="23">
      <c r="A23" s="36" t="n"/>
      <c r="B23" s="20" t="n"/>
      <c r="C23" s="20" t="n"/>
      <c r="D23" s="20" t="n"/>
      <c r="E23" s="20" t="n"/>
      <c r="F23" s="20" t="n"/>
      <c r="G23" s="21" t="n"/>
      <c r="H23" s="21" t="n"/>
      <c r="I23" s="21" t="n"/>
      <c r="J23" s="37" t="n"/>
      <c r="K23" s="23" t="n"/>
      <c r="L23" s="27">
        <f>IF(OR($G23="",$J23=""),"",IFERROR(MAX(0,($G23-IF($H23="",0,$H23)-IF($I23="",0,$I23))*$J23),""))</f>
        <v/>
      </c>
      <c r="M23" s="27">
        <f>IF(OR($L23="",$K23="",$K23&lt;=0),"",IFERROR($L23*60/$K23,""))</f>
        <v/>
      </c>
      <c r="N23" s="21" t="n"/>
      <c r="O23" s="28">
        <f>IF(OR($L23="",$N23="",$N23&lt;=0),"",IFERROR(INT($L23*60/$N23),""))</f>
        <v/>
      </c>
      <c r="P23" s="28">
        <f>IF(OR($O23="",$K23=""),"",IFERROR($O23-$K23,""))</f>
        <v/>
      </c>
      <c r="Q23" s="39">
        <f>IF(OR($K23="",$N23="",$L23="",$L23&lt;=0),"",IFERROR($K23*$N23/($L23*60),""))</f>
        <v/>
      </c>
      <c r="R23" s="10">
        <f>IF(COUNTA($A23:$K23)+IF($N23&lt;&gt;"",1,0)=0,"",IF(OR($A23="",$B23="",$C23="",$D23="",$E23="",$F23="",$G23="",$J23="",$K23="",$N23=""),"Unvollständig",IF($L23&lt;=0,"Prüfen",IF($P23&gt;=0,"Ausreichend","Engpass"))))</f>
        <v/>
      </c>
      <c r="S23" s="10">
        <f>IF($R23="","",IF($R23="Engpass","Kapazitätslücke prüfen",IF($R23="Prüfen","Zeitansatz prüfen",IF($R23="Unvollständig","Pflichtfelder ergänzen",IF(AND($J23&lt;&gt;"",$J23&lt;'Parameter'!$B$8),"Verfügbarkeit unter Warnschwelle prüfen",IF($P23=0,"Grenzfall ohne Reserve","Reserve vorhanden"))))))</f>
        <v/>
      </c>
    </row>
    <row r="24">
      <c r="A24" s="36" t="n"/>
      <c r="B24" s="20" t="n"/>
      <c r="C24" s="20" t="n"/>
      <c r="D24" s="20" t="n"/>
      <c r="E24" s="20" t="n"/>
      <c r="F24" s="20" t="n"/>
      <c r="G24" s="21" t="n"/>
      <c r="H24" s="21" t="n"/>
      <c r="I24" s="21" t="n"/>
      <c r="J24" s="37" t="n"/>
      <c r="K24" s="23" t="n"/>
      <c r="L24" s="24">
        <f>IF(OR($G24="",$J24=""),"",IFERROR(MAX(0,($G24-IF($H24="",0,$H24)-IF($I24="",0,$I24))*$J24),""))</f>
        <v/>
      </c>
      <c r="M24" s="24">
        <f>IF(OR($L24="",$K24="",$K24&lt;=0),"",IFERROR($L24*60/$K24,""))</f>
        <v/>
      </c>
      <c r="N24" s="21" t="n"/>
      <c r="O24" s="25">
        <f>IF(OR($L24="",$N24="",$N24&lt;=0),"",IFERROR(INT($L24*60/$N24),""))</f>
        <v/>
      </c>
      <c r="P24" s="25">
        <f>IF(OR($O24="",$K24=""),"",IFERROR($O24-$K24,""))</f>
        <v/>
      </c>
      <c r="Q24" s="38">
        <f>IF(OR($K24="",$N24="",$L24="",$L24&lt;=0),"",IFERROR($K24*$N24/($L24*60),""))</f>
        <v/>
      </c>
      <c r="R24" s="8">
        <f>IF(COUNTA($A24:$K24)+IF($N24&lt;&gt;"",1,0)=0,"",IF(OR($A24="",$B24="",$C24="",$D24="",$E24="",$F24="",$G24="",$J24="",$K24="",$N24=""),"Unvollständig",IF($L24&lt;=0,"Prüfen",IF($P24&gt;=0,"Ausreichend","Engpass"))))</f>
        <v/>
      </c>
      <c r="S24" s="8">
        <f>IF($R24="","",IF($R24="Engpass","Kapazitätslücke prüfen",IF($R24="Prüfen","Zeitansatz prüfen",IF($R24="Unvollständig","Pflichtfelder ergänzen",IF(AND($J24&lt;&gt;"",$J24&lt;'Parameter'!$B$8),"Verfügbarkeit unter Warnschwelle prüfen",IF($P24=0,"Grenzfall ohne Reserve","Reserve vorhanden"))))))</f>
        <v/>
      </c>
    </row>
    <row r="25">
      <c r="A25" s="36" t="n"/>
      <c r="B25" s="20" t="n"/>
      <c r="C25" s="20" t="n"/>
      <c r="D25" s="20" t="n"/>
      <c r="E25" s="20" t="n"/>
      <c r="F25" s="20" t="n"/>
      <c r="G25" s="21" t="n"/>
      <c r="H25" s="21" t="n"/>
      <c r="I25" s="21" t="n"/>
      <c r="J25" s="37" t="n"/>
      <c r="K25" s="23" t="n"/>
      <c r="L25" s="27">
        <f>IF(OR($G25="",$J25=""),"",IFERROR(MAX(0,($G25-IF($H25="",0,$H25)-IF($I25="",0,$I25))*$J25),""))</f>
        <v/>
      </c>
      <c r="M25" s="27">
        <f>IF(OR($L25="",$K25="",$K25&lt;=0),"",IFERROR($L25*60/$K25,""))</f>
        <v/>
      </c>
      <c r="N25" s="21" t="n"/>
      <c r="O25" s="28">
        <f>IF(OR($L25="",$N25="",$N25&lt;=0),"",IFERROR(INT($L25*60/$N25),""))</f>
        <v/>
      </c>
      <c r="P25" s="28">
        <f>IF(OR($O25="",$K25=""),"",IFERROR($O25-$K25,""))</f>
        <v/>
      </c>
      <c r="Q25" s="39">
        <f>IF(OR($K25="",$N25="",$L25="",$L25&lt;=0),"",IFERROR($K25*$N25/($L25*60),""))</f>
        <v/>
      </c>
      <c r="R25" s="10">
        <f>IF(COUNTA($A25:$K25)+IF($N25&lt;&gt;"",1,0)=0,"",IF(OR($A25="",$B25="",$C25="",$D25="",$E25="",$F25="",$G25="",$J25="",$K25="",$N25=""),"Unvollständig",IF($L25&lt;=0,"Prüfen",IF($P25&gt;=0,"Ausreichend","Engpass"))))</f>
        <v/>
      </c>
      <c r="S25" s="10">
        <f>IF($R25="","",IF($R25="Engpass","Kapazitätslücke prüfen",IF($R25="Prüfen","Zeitansatz prüfen",IF($R25="Unvollständig","Pflichtfelder ergänzen",IF(AND($J25&lt;&gt;"",$J25&lt;'Parameter'!$B$8),"Verfügbarkeit unter Warnschwelle prüfen",IF($P25=0,"Grenzfall ohne Reserve","Reserve vorhanden"))))))</f>
        <v/>
      </c>
    </row>
    <row r="26">
      <c r="A26" s="36" t="n"/>
      <c r="B26" s="20" t="n"/>
      <c r="C26" s="20" t="n"/>
      <c r="D26" s="20" t="n"/>
      <c r="E26" s="20" t="n"/>
      <c r="F26" s="20" t="n"/>
      <c r="G26" s="21" t="n"/>
      <c r="H26" s="21" t="n"/>
      <c r="I26" s="21" t="n"/>
      <c r="J26" s="37" t="n"/>
      <c r="K26" s="23" t="n"/>
      <c r="L26" s="24">
        <f>IF(OR($G26="",$J26=""),"",IFERROR(MAX(0,($G26-IF($H26="",0,$H26)-IF($I26="",0,$I26))*$J26),""))</f>
        <v/>
      </c>
      <c r="M26" s="24">
        <f>IF(OR($L26="",$K26="",$K26&lt;=0),"",IFERROR($L26*60/$K26,""))</f>
        <v/>
      </c>
      <c r="N26" s="21" t="n"/>
      <c r="O26" s="25">
        <f>IF(OR($L26="",$N26="",$N26&lt;=0),"",IFERROR(INT($L26*60/$N26),""))</f>
        <v/>
      </c>
      <c r="P26" s="25">
        <f>IF(OR($O26="",$K26=""),"",IFERROR($O26-$K26,""))</f>
        <v/>
      </c>
      <c r="Q26" s="38">
        <f>IF(OR($K26="",$N26="",$L26="",$L26&lt;=0),"",IFERROR($K26*$N26/($L26*60),""))</f>
        <v/>
      </c>
      <c r="R26" s="8">
        <f>IF(COUNTA($A26:$K26)+IF($N26&lt;&gt;"",1,0)=0,"",IF(OR($A26="",$B26="",$C26="",$D26="",$E26="",$F26="",$G26="",$J26="",$K26="",$N26=""),"Unvollständig",IF($L26&lt;=0,"Prüfen",IF($P26&gt;=0,"Ausreichend","Engpass"))))</f>
        <v/>
      </c>
      <c r="S26" s="8">
        <f>IF($R26="","",IF($R26="Engpass","Kapazitätslücke prüfen",IF($R26="Prüfen","Zeitansatz prüfen",IF($R26="Unvollständig","Pflichtfelder ergänzen",IF(AND($J26&lt;&gt;"",$J26&lt;'Parameter'!$B$8),"Verfügbarkeit unter Warnschwelle prüfen",IF($P26=0,"Grenzfall ohne Reserve","Reserve vorhanden"))))))</f>
        <v/>
      </c>
    </row>
    <row r="27">
      <c r="A27" s="36" t="n"/>
      <c r="B27" s="20" t="n"/>
      <c r="C27" s="20" t="n"/>
      <c r="D27" s="20" t="n"/>
      <c r="E27" s="20" t="n"/>
      <c r="F27" s="20" t="n"/>
      <c r="G27" s="21" t="n"/>
      <c r="H27" s="21" t="n"/>
      <c r="I27" s="21" t="n"/>
      <c r="J27" s="37" t="n"/>
      <c r="K27" s="23" t="n"/>
      <c r="L27" s="27">
        <f>IF(OR($G27="",$J27=""),"",IFERROR(MAX(0,($G27-IF($H27="",0,$H27)-IF($I27="",0,$I27))*$J27),""))</f>
        <v/>
      </c>
      <c r="M27" s="27">
        <f>IF(OR($L27="",$K27="",$K27&lt;=0),"",IFERROR($L27*60/$K27,""))</f>
        <v/>
      </c>
      <c r="N27" s="21" t="n"/>
      <c r="O27" s="28">
        <f>IF(OR($L27="",$N27="",$N27&lt;=0),"",IFERROR(INT($L27*60/$N27),""))</f>
        <v/>
      </c>
      <c r="P27" s="28">
        <f>IF(OR($O27="",$K27=""),"",IFERROR($O27-$K27,""))</f>
        <v/>
      </c>
      <c r="Q27" s="39">
        <f>IF(OR($K27="",$N27="",$L27="",$L27&lt;=0),"",IFERROR($K27*$N27/($L27*60),""))</f>
        <v/>
      </c>
      <c r="R27" s="10">
        <f>IF(COUNTA($A27:$K27)+IF($N27&lt;&gt;"",1,0)=0,"",IF(OR($A27="",$B27="",$C27="",$D27="",$E27="",$F27="",$G27="",$J27="",$K27="",$N27=""),"Unvollständig",IF($L27&lt;=0,"Prüfen",IF($P27&gt;=0,"Ausreichend","Engpass"))))</f>
        <v/>
      </c>
      <c r="S27" s="10">
        <f>IF($R27="","",IF($R27="Engpass","Kapazitätslücke prüfen",IF($R27="Prüfen","Zeitansatz prüfen",IF($R27="Unvollständig","Pflichtfelder ergänzen",IF(AND($J27&lt;&gt;"",$J27&lt;'Parameter'!$B$8),"Verfügbarkeit unter Warnschwelle prüfen",IF($P27=0,"Grenzfall ohne Reserve","Reserve vorhanden"))))))</f>
        <v/>
      </c>
    </row>
    <row r="28">
      <c r="A28" s="36" t="n"/>
      <c r="B28" s="20" t="n"/>
      <c r="C28" s="20" t="n"/>
      <c r="D28" s="20" t="n"/>
      <c r="E28" s="20" t="n"/>
      <c r="F28" s="20" t="n"/>
      <c r="G28" s="21" t="n"/>
      <c r="H28" s="21" t="n"/>
      <c r="I28" s="21" t="n"/>
      <c r="J28" s="37" t="n"/>
      <c r="K28" s="23" t="n"/>
      <c r="L28" s="24">
        <f>IF(OR($G28="",$J28=""),"",IFERROR(MAX(0,($G28-IF($H28="",0,$H28)-IF($I28="",0,$I28))*$J28),""))</f>
        <v/>
      </c>
      <c r="M28" s="24">
        <f>IF(OR($L28="",$K28="",$K28&lt;=0),"",IFERROR($L28*60/$K28,""))</f>
        <v/>
      </c>
      <c r="N28" s="21" t="n"/>
      <c r="O28" s="25">
        <f>IF(OR($L28="",$N28="",$N28&lt;=0),"",IFERROR(INT($L28*60/$N28),""))</f>
        <v/>
      </c>
      <c r="P28" s="25">
        <f>IF(OR($O28="",$K28=""),"",IFERROR($O28-$K28,""))</f>
        <v/>
      </c>
      <c r="Q28" s="38">
        <f>IF(OR($K28="",$N28="",$L28="",$L28&lt;=0),"",IFERROR($K28*$N28/($L28*60),""))</f>
        <v/>
      </c>
      <c r="R28" s="8">
        <f>IF(COUNTA($A28:$K28)+IF($N28&lt;&gt;"",1,0)=0,"",IF(OR($A28="",$B28="",$C28="",$D28="",$E28="",$F28="",$G28="",$J28="",$K28="",$N28=""),"Unvollständig",IF($L28&lt;=0,"Prüfen",IF($P28&gt;=0,"Ausreichend","Engpass"))))</f>
        <v/>
      </c>
      <c r="S28" s="8">
        <f>IF($R28="","",IF($R28="Engpass","Kapazitätslücke prüfen",IF($R28="Prüfen","Zeitansatz prüfen",IF($R28="Unvollständig","Pflichtfelder ergänzen",IF(AND($J28&lt;&gt;"",$J28&lt;'Parameter'!$B$8),"Verfügbarkeit unter Warnschwelle prüfen",IF($P28=0,"Grenzfall ohne Reserve","Reserve vorhanden"))))))</f>
        <v/>
      </c>
    </row>
    <row r="29">
      <c r="A29" s="36" t="n"/>
      <c r="B29" s="20" t="n"/>
      <c r="C29" s="20" t="n"/>
      <c r="D29" s="20" t="n"/>
      <c r="E29" s="20" t="n"/>
      <c r="F29" s="20" t="n"/>
      <c r="G29" s="21" t="n"/>
      <c r="H29" s="21" t="n"/>
      <c r="I29" s="21" t="n"/>
      <c r="J29" s="37" t="n"/>
      <c r="K29" s="23" t="n"/>
      <c r="L29" s="27">
        <f>IF(OR($G29="",$J29=""),"",IFERROR(MAX(0,($G29-IF($H29="",0,$H29)-IF($I29="",0,$I29))*$J29),""))</f>
        <v/>
      </c>
      <c r="M29" s="27">
        <f>IF(OR($L29="",$K29="",$K29&lt;=0),"",IFERROR($L29*60/$K29,""))</f>
        <v/>
      </c>
      <c r="N29" s="21" t="n"/>
      <c r="O29" s="28">
        <f>IF(OR($L29="",$N29="",$N29&lt;=0),"",IFERROR(INT($L29*60/$N29),""))</f>
        <v/>
      </c>
      <c r="P29" s="28">
        <f>IF(OR($O29="",$K29=""),"",IFERROR($O29-$K29,""))</f>
        <v/>
      </c>
      <c r="Q29" s="39">
        <f>IF(OR($K29="",$N29="",$L29="",$L29&lt;=0),"",IFERROR($K29*$N29/($L29*60),""))</f>
        <v/>
      </c>
      <c r="R29" s="10">
        <f>IF(COUNTA($A29:$K29)+IF($N29&lt;&gt;"",1,0)=0,"",IF(OR($A29="",$B29="",$C29="",$D29="",$E29="",$F29="",$G29="",$J29="",$K29="",$N29=""),"Unvollständig",IF($L29&lt;=0,"Prüfen",IF($P29&gt;=0,"Ausreichend","Engpass"))))</f>
        <v/>
      </c>
      <c r="S29" s="10">
        <f>IF($R29="","",IF($R29="Engpass","Kapazitätslücke prüfen",IF($R29="Prüfen","Zeitansatz prüfen",IF($R29="Unvollständig","Pflichtfelder ergänzen",IF(AND($J29&lt;&gt;"",$J29&lt;'Parameter'!$B$8),"Verfügbarkeit unter Warnschwelle prüfen",IF($P29=0,"Grenzfall ohne Reserve","Reserve vorhanden"))))))</f>
        <v/>
      </c>
    </row>
    <row r="30">
      <c r="A30" s="36" t="n"/>
      <c r="B30" s="20" t="n"/>
      <c r="C30" s="20" t="n"/>
      <c r="D30" s="20" t="n"/>
      <c r="E30" s="20" t="n"/>
      <c r="F30" s="20" t="n"/>
      <c r="G30" s="21" t="n"/>
      <c r="H30" s="21" t="n"/>
      <c r="I30" s="21" t="n"/>
      <c r="J30" s="37" t="n"/>
      <c r="K30" s="23" t="n"/>
      <c r="L30" s="24">
        <f>IF(OR($G30="",$J30=""),"",IFERROR(MAX(0,($G30-IF($H30="",0,$H30)-IF($I30="",0,$I30))*$J30),""))</f>
        <v/>
      </c>
      <c r="M30" s="24">
        <f>IF(OR($L30="",$K30="",$K30&lt;=0),"",IFERROR($L30*60/$K30,""))</f>
        <v/>
      </c>
      <c r="N30" s="21" t="n"/>
      <c r="O30" s="25">
        <f>IF(OR($L30="",$N30="",$N30&lt;=0),"",IFERROR(INT($L30*60/$N30),""))</f>
        <v/>
      </c>
      <c r="P30" s="25">
        <f>IF(OR($O30="",$K30=""),"",IFERROR($O30-$K30,""))</f>
        <v/>
      </c>
      <c r="Q30" s="38">
        <f>IF(OR($K30="",$N30="",$L30="",$L30&lt;=0),"",IFERROR($K30*$N30/($L30*60),""))</f>
        <v/>
      </c>
      <c r="R30" s="8">
        <f>IF(COUNTA($A30:$K30)+IF($N30&lt;&gt;"",1,0)=0,"",IF(OR($A30="",$B30="",$C30="",$D30="",$E30="",$F30="",$G30="",$J30="",$K30="",$N30=""),"Unvollständig",IF($L30&lt;=0,"Prüfen",IF($P30&gt;=0,"Ausreichend","Engpass"))))</f>
        <v/>
      </c>
      <c r="S30" s="8">
        <f>IF($R30="","",IF($R30="Engpass","Kapazitätslücke prüfen",IF($R30="Prüfen","Zeitansatz prüfen",IF($R30="Unvollständig","Pflichtfelder ergänzen",IF(AND($J30&lt;&gt;"",$J30&lt;'Parameter'!$B$8),"Verfügbarkeit unter Warnschwelle prüfen",IF($P30=0,"Grenzfall ohne Reserve","Reserve vorhanden"))))))</f>
        <v/>
      </c>
    </row>
    <row r="31">
      <c r="A31" s="36" t="n"/>
      <c r="B31" s="20" t="n"/>
      <c r="C31" s="20" t="n"/>
      <c r="D31" s="20" t="n"/>
      <c r="E31" s="20" t="n"/>
      <c r="F31" s="20" t="n"/>
      <c r="G31" s="21" t="n"/>
      <c r="H31" s="21" t="n"/>
      <c r="I31" s="21" t="n"/>
      <c r="J31" s="37" t="n"/>
      <c r="K31" s="23" t="n"/>
      <c r="L31" s="27">
        <f>IF(OR($G31="",$J31=""),"",IFERROR(MAX(0,($G31-IF($H31="",0,$H31)-IF($I31="",0,$I31))*$J31),""))</f>
        <v/>
      </c>
      <c r="M31" s="27">
        <f>IF(OR($L31="",$K31="",$K31&lt;=0),"",IFERROR($L31*60/$K31,""))</f>
        <v/>
      </c>
      <c r="N31" s="21" t="n"/>
      <c r="O31" s="28">
        <f>IF(OR($L31="",$N31="",$N31&lt;=0),"",IFERROR(INT($L31*60/$N31),""))</f>
        <v/>
      </c>
      <c r="P31" s="28">
        <f>IF(OR($O31="",$K31=""),"",IFERROR($O31-$K31,""))</f>
        <v/>
      </c>
      <c r="Q31" s="39">
        <f>IF(OR($K31="",$N31="",$L31="",$L31&lt;=0),"",IFERROR($K31*$N31/($L31*60),""))</f>
        <v/>
      </c>
      <c r="R31" s="10">
        <f>IF(COUNTA($A31:$K31)+IF($N31&lt;&gt;"",1,0)=0,"",IF(OR($A31="",$B31="",$C31="",$D31="",$E31="",$F31="",$G31="",$J31="",$K31="",$N31=""),"Unvollständig",IF($L31&lt;=0,"Prüfen",IF($P31&gt;=0,"Ausreichend","Engpass"))))</f>
        <v/>
      </c>
      <c r="S31" s="10">
        <f>IF($R31="","",IF($R31="Engpass","Kapazitätslücke prüfen",IF($R31="Prüfen","Zeitansatz prüfen",IF($R31="Unvollständig","Pflichtfelder ergänzen",IF(AND($J31&lt;&gt;"",$J31&lt;'Parameter'!$B$8),"Verfügbarkeit unter Warnschwelle prüfen",IF($P31=0,"Grenzfall ohne Reserve","Reserve vorhanden"))))))</f>
        <v/>
      </c>
    </row>
    <row r="32">
      <c r="A32" s="36" t="n"/>
      <c r="B32" s="20" t="n"/>
      <c r="C32" s="20" t="n"/>
      <c r="D32" s="20" t="n"/>
      <c r="E32" s="20" t="n"/>
      <c r="F32" s="20" t="n"/>
      <c r="G32" s="21" t="n"/>
      <c r="H32" s="21" t="n"/>
      <c r="I32" s="21" t="n"/>
      <c r="J32" s="37" t="n"/>
      <c r="K32" s="23" t="n"/>
      <c r="L32" s="24">
        <f>IF(OR($G32="",$J32=""),"",IFERROR(MAX(0,($G32-IF($H32="",0,$H32)-IF($I32="",0,$I32))*$J32),""))</f>
        <v/>
      </c>
      <c r="M32" s="24">
        <f>IF(OR($L32="",$K32="",$K32&lt;=0),"",IFERROR($L32*60/$K32,""))</f>
        <v/>
      </c>
      <c r="N32" s="21" t="n"/>
      <c r="O32" s="25">
        <f>IF(OR($L32="",$N32="",$N32&lt;=0),"",IFERROR(INT($L32*60/$N32),""))</f>
        <v/>
      </c>
      <c r="P32" s="25">
        <f>IF(OR($O32="",$K32=""),"",IFERROR($O32-$K32,""))</f>
        <v/>
      </c>
      <c r="Q32" s="38">
        <f>IF(OR($K32="",$N32="",$L32="",$L32&lt;=0),"",IFERROR($K32*$N32/($L32*60),""))</f>
        <v/>
      </c>
      <c r="R32" s="8">
        <f>IF(COUNTA($A32:$K32)+IF($N32&lt;&gt;"",1,0)=0,"",IF(OR($A32="",$B32="",$C32="",$D32="",$E32="",$F32="",$G32="",$J32="",$K32="",$N32=""),"Unvollständig",IF($L32&lt;=0,"Prüfen",IF($P32&gt;=0,"Ausreichend","Engpass"))))</f>
        <v/>
      </c>
      <c r="S32" s="8">
        <f>IF($R32="","",IF($R32="Engpass","Kapazitätslücke prüfen",IF($R32="Prüfen","Zeitansatz prüfen",IF($R32="Unvollständig","Pflichtfelder ergänzen",IF(AND($J32&lt;&gt;"",$J32&lt;'Parameter'!$B$8),"Verfügbarkeit unter Warnschwelle prüfen",IF($P32=0,"Grenzfall ohne Reserve","Reserve vorhanden"))))))</f>
        <v/>
      </c>
    </row>
    <row r="33">
      <c r="A33" s="36" t="n"/>
      <c r="B33" s="20" t="n"/>
      <c r="C33" s="20" t="n"/>
      <c r="D33" s="20" t="n"/>
      <c r="E33" s="20" t="n"/>
      <c r="F33" s="20" t="n"/>
      <c r="G33" s="21" t="n"/>
      <c r="H33" s="21" t="n"/>
      <c r="I33" s="21" t="n"/>
      <c r="J33" s="37" t="n"/>
      <c r="K33" s="23" t="n"/>
      <c r="L33" s="27">
        <f>IF(OR($G33="",$J33=""),"",IFERROR(MAX(0,($G33-IF($H33="",0,$H33)-IF($I33="",0,$I33))*$J33),""))</f>
        <v/>
      </c>
      <c r="M33" s="27">
        <f>IF(OR($L33="",$K33="",$K33&lt;=0),"",IFERROR($L33*60/$K33,""))</f>
        <v/>
      </c>
      <c r="N33" s="21" t="n"/>
      <c r="O33" s="28">
        <f>IF(OR($L33="",$N33="",$N33&lt;=0),"",IFERROR(INT($L33*60/$N33),""))</f>
        <v/>
      </c>
      <c r="P33" s="28">
        <f>IF(OR($O33="",$K33=""),"",IFERROR($O33-$K33,""))</f>
        <v/>
      </c>
      <c r="Q33" s="39">
        <f>IF(OR($K33="",$N33="",$L33="",$L33&lt;=0),"",IFERROR($K33*$N33/($L33*60),""))</f>
        <v/>
      </c>
      <c r="R33" s="10">
        <f>IF(COUNTA($A33:$K33)+IF($N33&lt;&gt;"",1,0)=0,"",IF(OR($A33="",$B33="",$C33="",$D33="",$E33="",$F33="",$G33="",$J33="",$K33="",$N33=""),"Unvollständig",IF($L33&lt;=0,"Prüfen",IF($P33&gt;=0,"Ausreichend","Engpass"))))</f>
        <v/>
      </c>
      <c r="S33" s="10">
        <f>IF($R33="","",IF($R33="Engpass","Kapazitätslücke prüfen",IF($R33="Prüfen","Zeitansatz prüfen",IF($R33="Unvollständig","Pflichtfelder ergänzen",IF(AND($J33&lt;&gt;"",$J33&lt;'Parameter'!$B$8),"Verfügbarkeit unter Warnschwelle prüfen",IF($P33=0,"Grenzfall ohne Reserve","Reserve vorhanden"))))))</f>
        <v/>
      </c>
    </row>
    <row r="34">
      <c r="A34" s="36" t="n"/>
      <c r="B34" s="20" t="n"/>
      <c r="C34" s="20" t="n"/>
      <c r="D34" s="20" t="n"/>
      <c r="E34" s="20" t="n"/>
      <c r="F34" s="20" t="n"/>
      <c r="G34" s="21" t="n"/>
      <c r="H34" s="21" t="n"/>
      <c r="I34" s="21" t="n"/>
      <c r="J34" s="37" t="n"/>
      <c r="K34" s="23" t="n"/>
      <c r="L34" s="24">
        <f>IF(OR($G34="",$J34=""),"",IFERROR(MAX(0,($G34-IF($H34="",0,$H34)-IF($I34="",0,$I34))*$J34),""))</f>
        <v/>
      </c>
      <c r="M34" s="24">
        <f>IF(OR($L34="",$K34="",$K34&lt;=0),"",IFERROR($L34*60/$K34,""))</f>
        <v/>
      </c>
      <c r="N34" s="21" t="n"/>
      <c r="O34" s="25">
        <f>IF(OR($L34="",$N34="",$N34&lt;=0),"",IFERROR(INT($L34*60/$N34),""))</f>
        <v/>
      </c>
      <c r="P34" s="25">
        <f>IF(OR($O34="",$K34=""),"",IFERROR($O34-$K34,""))</f>
        <v/>
      </c>
      <c r="Q34" s="38">
        <f>IF(OR($K34="",$N34="",$L34="",$L34&lt;=0),"",IFERROR($K34*$N34/($L34*60),""))</f>
        <v/>
      </c>
      <c r="R34" s="8">
        <f>IF(COUNTA($A34:$K34)+IF($N34&lt;&gt;"",1,0)=0,"",IF(OR($A34="",$B34="",$C34="",$D34="",$E34="",$F34="",$G34="",$J34="",$K34="",$N34=""),"Unvollständig",IF($L34&lt;=0,"Prüfen",IF($P34&gt;=0,"Ausreichend","Engpass"))))</f>
        <v/>
      </c>
      <c r="S34" s="8">
        <f>IF($R34="","",IF($R34="Engpass","Kapazitätslücke prüfen",IF($R34="Prüfen","Zeitansatz prüfen",IF($R34="Unvollständig","Pflichtfelder ergänzen",IF(AND($J34&lt;&gt;"",$J34&lt;'Parameter'!$B$8),"Verfügbarkeit unter Warnschwelle prüfen",IF($P34=0,"Grenzfall ohne Reserve","Reserve vorhanden"))))))</f>
        <v/>
      </c>
    </row>
    <row r="35">
      <c r="A35" s="36" t="n"/>
      <c r="B35" s="20" t="n"/>
      <c r="C35" s="20" t="n"/>
      <c r="D35" s="20" t="n"/>
      <c r="E35" s="20" t="n"/>
      <c r="F35" s="20" t="n"/>
      <c r="G35" s="21" t="n"/>
      <c r="H35" s="21" t="n"/>
      <c r="I35" s="21" t="n"/>
      <c r="J35" s="37" t="n"/>
      <c r="K35" s="23" t="n"/>
      <c r="L35" s="27">
        <f>IF(OR($G35="",$J35=""),"",IFERROR(MAX(0,($G35-IF($H35="",0,$H35)-IF($I35="",0,$I35))*$J35),""))</f>
        <v/>
      </c>
      <c r="M35" s="27">
        <f>IF(OR($L35="",$K35="",$K35&lt;=0),"",IFERROR($L35*60/$K35,""))</f>
        <v/>
      </c>
      <c r="N35" s="21" t="n"/>
      <c r="O35" s="28">
        <f>IF(OR($L35="",$N35="",$N35&lt;=0),"",IFERROR(INT($L35*60/$N35),""))</f>
        <v/>
      </c>
      <c r="P35" s="28">
        <f>IF(OR($O35="",$K35=""),"",IFERROR($O35-$K35,""))</f>
        <v/>
      </c>
      <c r="Q35" s="39">
        <f>IF(OR($K35="",$N35="",$L35="",$L35&lt;=0),"",IFERROR($K35*$N35/($L35*60),""))</f>
        <v/>
      </c>
      <c r="R35" s="10">
        <f>IF(COUNTA($A35:$K35)+IF($N35&lt;&gt;"",1,0)=0,"",IF(OR($A35="",$B35="",$C35="",$D35="",$E35="",$F35="",$G35="",$J35="",$K35="",$N35=""),"Unvollständig",IF($L35&lt;=0,"Prüfen",IF($P35&gt;=0,"Ausreichend","Engpass"))))</f>
        <v/>
      </c>
      <c r="S35" s="10">
        <f>IF($R35="","",IF($R35="Engpass","Kapazitätslücke prüfen",IF($R35="Prüfen","Zeitansatz prüfen",IF($R35="Unvollständig","Pflichtfelder ergänzen",IF(AND($J35&lt;&gt;"",$J35&lt;'Parameter'!$B$8),"Verfügbarkeit unter Warnschwelle prüfen",IF($P35=0,"Grenzfall ohne Reserve","Reserve vorhanden"))))))</f>
        <v/>
      </c>
    </row>
    <row r="36">
      <c r="A36" s="36" t="n"/>
      <c r="B36" s="20" t="n"/>
      <c r="C36" s="20" t="n"/>
      <c r="D36" s="20" t="n"/>
      <c r="E36" s="20" t="n"/>
      <c r="F36" s="20" t="n"/>
      <c r="G36" s="21" t="n"/>
      <c r="H36" s="21" t="n"/>
      <c r="I36" s="21" t="n"/>
      <c r="J36" s="37" t="n"/>
      <c r="K36" s="23" t="n"/>
      <c r="L36" s="24">
        <f>IF(OR($G36="",$J36=""),"",IFERROR(MAX(0,($G36-IF($H36="",0,$H36)-IF($I36="",0,$I36))*$J36),""))</f>
        <v/>
      </c>
      <c r="M36" s="24">
        <f>IF(OR($L36="",$K36="",$K36&lt;=0),"",IFERROR($L36*60/$K36,""))</f>
        <v/>
      </c>
      <c r="N36" s="21" t="n"/>
      <c r="O36" s="25">
        <f>IF(OR($L36="",$N36="",$N36&lt;=0),"",IFERROR(INT($L36*60/$N36),""))</f>
        <v/>
      </c>
      <c r="P36" s="25">
        <f>IF(OR($O36="",$K36=""),"",IFERROR($O36-$K36,""))</f>
        <v/>
      </c>
      <c r="Q36" s="38">
        <f>IF(OR($K36="",$N36="",$L36="",$L36&lt;=0),"",IFERROR($K36*$N36/($L36*60),""))</f>
        <v/>
      </c>
      <c r="R36" s="8">
        <f>IF(COUNTA($A36:$K36)+IF($N36&lt;&gt;"",1,0)=0,"",IF(OR($A36="",$B36="",$C36="",$D36="",$E36="",$F36="",$G36="",$J36="",$K36="",$N36=""),"Unvollständig",IF($L36&lt;=0,"Prüfen",IF($P36&gt;=0,"Ausreichend","Engpass"))))</f>
        <v/>
      </c>
      <c r="S36" s="8">
        <f>IF($R36="","",IF($R36="Engpass","Kapazitätslücke prüfen",IF($R36="Prüfen","Zeitansatz prüfen",IF($R36="Unvollständig","Pflichtfelder ergänzen",IF(AND($J36&lt;&gt;"",$J36&lt;'Parameter'!$B$8),"Verfügbarkeit unter Warnschwelle prüfen",IF($P36=0,"Grenzfall ohne Reserve","Reserve vorhanden"))))))</f>
        <v/>
      </c>
    </row>
    <row r="37">
      <c r="A37" s="36" t="n"/>
      <c r="B37" s="20" t="n"/>
      <c r="C37" s="20" t="n"/>
      <c r="D37" s="20" t="n"/>
      <c r="E37" s="20" t="n"/>
      <c r="F37" s="20" t="n"/>
      <c r="G37" s="21" t="n"/>
      <c r="H37" s="21" t="n"/>
      <c r="I37" s="21" t="n"/>
      <c r="J37" s="37" t="n"/>
      <c r="K37" s="23" t="n"/>
      <c r="L37" s="27">
        <f>IF(OR($G37="",$J37=""),"",IFERROR(MAX(0,($G37-IF($H37="",0,$H37)-IF($I37="",0,$I37))*$J37),""))</f>
        <v/>
      </c>
      <c r="M37" s="27">
        <f>IF(OR($L37="",$K37="",$K37&lt;=0),"",IFERROR($L37*60/$K37,""))</f>
        <v/>
      </c>
      <c r="N37" s="21" t="n"/>
      <c r="O37" s="28">
        <f>IF(OR($L37="",$N37="",$N37&lt;=0),"",IFERROR(INT($L37*60/$N37),""))</f>
        <v/>
      </c>
      <c r="P37" s="28">
        <f>IF(OR($O37="",$K37=""),"",IFERROR($O37-$K37,""))</f>
        <v/>
      </c>
      <c r="Q37" s="39">
        <f>IF(OR($K37="",$N37="",$L37="",$L37&lt;=0),"",IFERROR($K37*$N37/($L37*60),""))</f>
        <v/>
      </c>
      <c r="R37" s="10">
        <f>IF(COUNTA($A37:$K37)+IF($N37&lt;&gt;"",1,0)=0,"",IF(OR($A37="",$B37="",$C37="",$D37="",$E37="",$F37="",$G37="",$J37="",$K37="",$N37=""),"Unvollständig",IF($L37&lt;=0,"Prüfen",IF($P37&gt;=0,"Ausreichend","Engpass"))))</f>
        <v/>
      </c>
      <c r="S37" s="10">
        <f>IF($R37="","",IF($R37="Engpass","Kapazitätslücke prüfen",IF($R37="Prüfen","Zeitansatz prüfen",IF($R37="Unvollständig","Pflichtfelder ergänzen",IF(AND($J37&lt;&gt;"",$J37&lt;'Parameter'!$B$8),"Verfügbarkeit unter Warnschwelle prüfen",IF($P37=0,"Grenzfall ohne Reserve","Reserve vorhanden"))))))</f>
        <v/>
      </c>
    </row>
    <row r="38">
      <c r="A38" s="36" t="n"/>
      <c r="B38" s="20" t="n"/>
      <c r="C38" s="20" t="n"/>
      <c r="D38" s="20" t="n"/>
      <c r="E38" s="20" t="n"/>
      <c r="F38" s="20" t="n"/>
      <c r="G38" s="21" t="n"/>
      <c r="H38" s="21" t="n"/>
      <c r="I38" s="21" t="n"/>
      <c r="J38" s="37" t="n"/>
      <c r="K38" s="23" t="n"/>
      <c r="L38" s="24">
        <f>IF(OR($G38="",$J38=""),"",IFERROR(MAX(0,($G38-IF($H38="",0,$H38)-IF($I38="",0,$I38))*$J38),""))</f>
        <v/>
      </c>
      <c r="M38" s="24">
        <f>IF(OR($L38="",$K38="",$K38&lt;=0),"",IFERROR($L38*60/$K38,""))</f>
        <v/>
      </c>
      <c r="N38" s="21" t="n"/>
      <c r="O38" s="25">
        <f>IF(OR($L38="",$N38="",$N38&lt;=0),"",IFERROR(INT($L38*60/$N38),""))</f>
        <v/>
      </c>
      <c r="P38" s="25">
        <f>IF(OR($O38="",$K38=""),"",IFERROR($O38-$K38,""))</f>
        <v/>
      </c>
      <c r="Q38" s="38">
        <f>IF(OR($K38="",$N38="",$L38="",$L38&lt;=0),"",IFERROR($K38*$N38/($L38*60),""))</f>
        <v/>
      </c>
      <c r="R38" s="8">
        <f>IF(COUNTA($A38:$K38)+IF($N38&lt;&gt;"",1,0)=0,"",IF(OR($A38="",$B38="",$C38="",$D38="",$E38="",$F38="",$G38="",$J38="",$K38="",$N38=""),"Unvollständig",IF($L38&lt;=0,"Prüfen",IF($P38&gt;=0,"Ausreichend","Engpass"))))</f>
        <v/>
      </c>
      <c r="S38" s="8">
        <f>IF($R38="","",IF($R38="Engpass","Kapazitätslücke prüfen",IF($R38="Prüfen","Zeitansatz prüfen",IF($R38="Unvollständig","Pflichtfelder ergänzen",IF(AND($J38&lt;&gt;"",$J38&lt;'Parameter'!$B$8),"Verfügbarkeit unter Warnschwelle prüfen",IF($P38=0,"Grenzfall ohne Reserve","Reserve vorhanden"))))))</f>
        <v/>
      </c>
    </row>
    <row r="39">
      <c r="A39" s="36" t="n"/>
      <c r="B39" s="20" t="n"/>
      <c r="C39" s="20" t="n"/>
      <c r="D39" s="20" t="n"/>
      <c r="E39" s="20" t="n"/>
      <c r="F39" s="20" t="n"/>
      <c r="G39" s="21" t="n"/>
      <c r="H39" s="21" t="n"/>
      <c r="I39" s="21" t="n"/>
      <c r="J39" s="37" t="n"/>
      <c r="K39" s="23" t="n"/>
      <c r="L39" s="27">
        <f>IF(OR($G39="",$J39=""),"",IFERROR(MAX(0,($G39-IF($H39="",0,$H39)-IF($I39="",0,$I39))*$J39),""))</f>
        <v/>
      </c>
      <c r="M39" s="27">
        <f>IF(OR($L39="",$K39="",$K39&lt;=0),"",IFERROR($L39*60/$K39,""))</f>
        <v/>
      </c>
      <c r="N39" s="21" t="n"/>
      <c r="O39" s="28">
        <f>IF(OR($L39="",$N39="",$N39&lt;=0),"",IFERROR(INT($L39*60/$N39),""))</f>
        <v/>
      </c>
      <c r="P39" s="28">
        <f>IF(OR($O39="",$K39=""),"",IFERROR($O39-$K39,""))</f>
        <v/>
      </c>
      <c r="Q39" s="39">
        <f>IF(OR($K39="",$N39="",$L39="",$L39&lt;=0),"",IFERROR($K39*$N39/($L39*60),""))</f>
        <v/>
      </c>
      <c r="R39" s="10">
        <f>IF(COUNTA($A39:$K39)+IF($N39&lt;&gt;"",1,0)=0,"",IF(OR($A39="",$B39="",$C39="",$D39="",$E39="",$F39="",$G39="",$J39="",$K39="",$N39=""),"Unvollständig",IF($L39&lt;=0,"Prüfen",IF($P39&gt;=0,"Ausreichend","Engpass"))))</f>
        <v/>
      </c>
      <c r="S39" s="10">
        <f>IF($R39="","",IF($R39="Engpass","Kapazitätslücke prüfen",IF($R39="Prüfen","Zeitansatz prüfen",IF($R39="Unvollständig","Pflichtfelder ergänzen",IF(AND($J39&lt;&gt;"",$J39&lt;'Parameter'!$B$8),"Verfügbarkeit unter Warnschwelle prüfen",IF($P39=0,"Grenzfall ohne Reserve","Reserve vorhanden"))))))</f>
        <v/>
      </c>
    </row>
    <row r="40">
      <c r="A40" s="36" t="n"/>
      <c r="B40" s="20" t="n"/>
      <c r="C40" s="20" t="n"/>
      <c r="D40" s="20" t="n"/>
      <c r="E40" s="20" t="n"/>
      <c r="F40" s="20" t="n"/>
      <c r="G40" s="21" t="n"/>
      <c r="H40" s="21" t="n"/>
      <c r="I40" s="21" t="n"/>
      <c r="J40" s="37" t="n"/>
      <c r="K40" s="23" t="n"/>
      <c r="L40" s="24">
        <f>IF(OR($G40="",$J40=""),"",IFERROR(MAX(0,($G40-IF($H40="",0,$H40)-IF($I40="",0,$I40))*$J40),""))</f>
        <v/>
      </c>
      <c r="M40" s="24">
        <f>IF(OR($L40="",$K40="",$K40&lt;=0),"",IFERROR($L40*60/$K40,""))</f>
        <v/>
      </c>
      <c r="N40" s="21" t="n"/>
      <c r="O40" s="25">
        <f>IF(OR($L40="",$N40="",$N40&lt;=0),"",IFERROR(INT($L40*60/$N40),""))</f>
        <v/>
      </c>
      <c r="P40" s="25">
        <f>IF(OR($O40="",$K40=""),"",IFERROR($O40-$K40,""))</f>
        <v/>
      </c>
      <c r="Q40" s="38">
        <f>IF(OR($K40="",$N40="",$L40="",$L40&lt;=0),"",IFERROR($K40*$N40/($L40*60),""))</f>
        <v/>
      </c>
      <c r="R40" s="8">
        <f>IF(COUNTA($A40:$K40)+IF($N40&lt;&gt;"",1,0)=0,"",IF(OR($A40="",$B40="",$C40="",$D40="",$E40="",$F40="",$G40="",$J40="",$K40="",$N40=""),"Unvollständig",IF($L40&lt;=0,"Prüfen",IF($P40&gt;=0,"Ausreichend","Engpass"))))</f>
        <v/>
      </c>
      <c r="S40" s="8">
        <f>IF($R40="","",IF($R40="Engpass","Kapazitätslücke prüfen",IF($R40="Prüfen","Zeitansatz prüfen",IF($R40="Unvollständig","Pflichtfelder ergänzen",IF(AND($J40&lt;&gt;"",$J40&lt;'Parameter'!$B$8),"Verfügbarkeit unter Warnschwelle prüfen",IF($P40=0,"Grenzfall ohne Reserve","Reserve vorhanden"))))))</f>
        <v/>
      </c>
    </row>
    <row r="41">
      <c r="A41" s="36" t="n"/>
      <c r="B41" s="20" t="n"/>
      <c r="C41" s="20" t="n"/>
      <c r="D41" s="20" t="n"/>
      <c r="E41" s="20" t="n"/>
      <c r="F41" s="20" t="n"/>
      <c r="G41" s="21" t="n"/>
      <c r="H41" s="21" t="n"/>
      <c r="I41" s="21" t="n"/>
      <c r="J41" s="37" t="n"/>
      <c r="K41" s="23" t="n"/>
      <c r="L41" s="27">
        <f>IF(OR($G41="",$J41=""),"",IFERROR(MAX(0,($G41-IF($H41="",0,$H41)-IF($I41="",0,$I41))*$J41),""))</f>
        <v/>
      </c>
      <c r="M41" s="27">
        <f>IF(OR($L41="",$K41="",$K41&lt;=0),"",IFERROR($L41*60/$K41,""))</f>
        <v/>
      </c>
      <c r="N41" s="21" t="n"/>
      <c r="O41" s="28">
        <f>IF(OR($L41="",$N41="",$N41&lt;=0),"",IFERROR(INT($L41*60/$N41),""))</f>
        <v/>
      </c>
      <c r="P41" s="28">
        <f>IF(OR($O41="",$K41=""),"",IFERROR($O41-$K41,""))</f>
        <v/>
      </c>
      <c r="Q41" s="39">
        <f>IF(OR($K41="",$N41="",$L41="",$L41&lt;=0),"",IFERROR($K41*$N41/($L41*60),""))</f>
        <v/>
      </c>
      <c r="R41" s="10">
        <f>IF(COUNTA($A41:$K41)+IF($N41&lt;&gt;"",1,0)=0,"",IF(OR($A41="",$B41="",$C41="",$D41="",$E41="",$F41="",$G41="",$J41="",$K41="",$N41=""),"Unvollständig",IF($L41&lt;=0,"Prüfen",IF($P41&gt;=0,"Ausreichend","Engpass"))))</f>
        <v/>
      </c>
      <c r="S41" s="10">
        <f>IF($R41="","",IF($R41="Engpass","Kapazitätslücke prüfen",IF($R41="Prüfen","Zeitansatz prüfen",IF($R41="Unvollständig","Pflichtfelder ergänzen",IF(AND($J41&lt;&gt;"",$J41&lt;'Parameter'!$B$8),"Verfügbarkeit unter Warnschwelle prüfen",IF($P41=0,"Grenzfall ohne Reserve","Reserve vorhanden"))))))</f>
        <v/>
      </c>
    </row>
    <row r="42">
      <c r="A42" s="36" t="n"/>
      <c r="B42" s="20" t="n"/>
      <c r="C42" s="20" t="n"/>
      <c r="D42" s="20" t="n"/>
      <c r="E42" s="20" t="n"/>
      <c r="F42" s="20" t="n"/>
      <c r="G42" s="21" t="n"/>
      <c r="H42" s="21" t="n"/>
      <c r="I42" s="21" t="n"/>
      <c r="J42" s="37" t="n"/>
      <c r="K42" s="23" t="n"/>
      <c r="L42" s="24">
        <f>IF(OR($G42="",$J42=""),"",IFERROR(MAX(0,($G42-IF($H42="",0,$H42)-IF($I42="",0,$I42))*$J42),""))</f>
        <v/>
      </c>
      <c r="M42" s="24">
        <f>IF(OR($L42="",$K42="",$K42&lt;=0),"",IFERROR($L42*60/$K42,""))</f>
        <v/>
      </c>
      <c r="N42" s="21" t="n"/>
      <c r="O42" s="25">
        <f>IF(OR($L42="",$N42="",$N42&lt;=0),"",IFERROR(INT($L42*60/$N42),""))</f>
        <v/>
      </c>
      <c r="P42" s="25">
        <f>IF(OR($O42="",$K42=""),"",IFERROR($O42-$K42,""))</f>
        <v/>
      </c>
      <c r="Q42" s="38">
        <f>IF(OR($K42="",$N42="",$L42="",$L42&lt;=0),"",IFERROR($K42*$N42/($L42*60),""))</f>
        <v/>
      </c>
      <c r="R42" s="8">
        <f>IF(COUNTA($A42:$K42)+IF($N42&lt;&gt;"",1,0)=0,"",IF(OR($A42="",$B42="",$C42="",$D42="",$E42="",$F42="",$G42="",$J42="",$K42="",$N42=""),"Unvollständig",IF($L42&lt;=0,"Prüfen",IF($P42&gt;=0,"Ausreichend","Engpass"))))</f>
        <v/>
      </c>
      <c r="S42" s="8">
        <f>IF($R42="","",IF($R42="Engpass","Kapazitätslücke prüfen",IF($R42="Prüfen","Zeitansatz prüfen",IF($R42="Unvollständig","Pflichtfelder ergänzen",IF(AND($J42&lt;&gt;"",$J42&lt;'Parameter'!$B$8),"Verfügbarkeit unter Warnschwelle prüfen",IF($P42=0,"Grenzfall ohne Reserve","Reserve vorhanden"))))))</f>
        <v/>
      </c>
    </row>
    <row r="43">
      <c r="A43" s="36" t="n"/>
      <c r="B43" s="20" t="n"/>
      <c r="C43" s="20" t="n"/>
      <c r="D43" s="20" t="n"/>
      <c r="E43" s="20" t="n"/>
      <c r="F43" s="20" t="n"/>
      <c r="G43" s="21" t="n"/>
      <c r="H43" s="21" t="n"/>
      <c r="I43" s="21" t="n"/>
      <c r="J43" s="37" t="n"/>
      <c r="K43" s="23" t="n"/>
      <c r="L43" s="27">
        <f>IF(OR($G43="",$J43=""),"",IFERROR(MAX(0,($G43-IF($H43="",0,$H43)-IF($I43="",0,$I43))*$J43),""))</f>
        <v/>
      </c>
      <c r="M43" s="27">
        <f>IF(OR($L43="",$K43="",$K43&lt;=0),"",IFERROR($L43*60/$K43,""))</f>
        <v/>
      </c>
      <c r="N43" s="21" t="n"/>
      <c r="O43" s="28">
        <f>IF(OR($L43="",$N43="",$N43&lt;=0),"",IFERROR(INT($L43*60/$N43),""))</f>
        <v/>
      </c>
      <c r="P43" s="28">
        <f>IF(OR($O43="",$K43=""),"",IFERROR($O43-$K43,""))</f>
        <v/>
      </c>
      <c r="Q43" s="39">
        <f>IF(OR($K43="",$N43="",$L43="",$L43&lt;=0),"",IFERROR($K43*$N43/($L43*60),""))</f>
        <v/>
      </c>
      <c r="R43" s="10">
        <f>IF(COUNTA($A43:$K43)+IF($N43&lt;&gt;"",1,0)=0,"",IF(OR($A43="",$B43="",$C43="",$D43="",$E43="",$F43="",$G43="",$J43="",$K43="",$N43=""),"Unvollständig",IF($L43&lt;=0,"Prüfen",IF($P43&gt;=0,"Ausreichend","Engpass"))))</f>
        <v/>
      </c>
      <c r="S43" s="10">
        <f>IF($R43="","",IF($R43="Engpass","Kapazitätslücke prüfen",IF($R43="Prüfen","Zeitansatz prüfen",IF($R43="Unvollständig","Pflichtfelder ergänzen",IF(AND($J43&lt;&gt;"",$J43&lt;'Parameter'!$B$8),"Verfügbarkeit unter Warnschwelle prüfen",IF($P43=0,"Grenzfall ohne Reserve","Reserve vorhanden"))))))</f>
        <v/>
      </c>
    </row>
    <row r="44">
      <c r="A44" s="36" t="n"/>
      <c r="B44" s="20" t="n"/>
      <c r="C44" s="20" t="n"/>
      <c r="D44" s="20" t="n"/>
      <c r="E44" s="20" t="n"/>
      <c r="F44" s="20" t="n"/>
      <c r="G44" s="21" t="n"/>
      <c r="H44" s="21" t="n"/>
      <c r="I44" s="21" t="n"/>
      <c r="J44" s="37" t="n"/>
      <c r="K44" s="23" t="n"/>
      <c r="L44" s="24">
        <f>IF(OR($G44="",$J44=""),"",IFERROR(MAX(0,($G44-IF($H44="",0,$H44)-IF($I44="",0,$I44))*$J44),""))</f>
        <v/>
      </c>
      <c r="M44" s="24">
        <f>IF(OR($L44="",$K44="",$K44&lt;=0),"",IFERROR($L44*60/$K44,""))</f>
        <v/>
      </c>
      <c r="N44" s="21" t="n"/>
      <c r="O44" s="25">
        <f>IF(OR($L44="",$N44="",$N44&lt;=0),"",IFERROR(INT($L44*60/$N44),""))</f>
        <v/>
      </c>
      <c r="P44" s="25">
        <f>IF(OR($O44="",$K44=""),"",IFERROR($O44-$K44,""))</f>
        <v/>
      </c>
      <c r="Q44" s="38">
        <f>IF(OR($K44="",$N44="",$L44="",$L44&lt;=0),"",IFERROR($K44*$N44/($L44*60),""))</f>
        <v/>
      </c>
      <c r="R44" s="8">
        <f>IF(COUNTA($A44:$K44)+IF($N44&lt;&gt;"",1,0)=0,"",IF(OR($A44="",$B44="",$C44="",$D44="",$E44="",$F44="",$G44="",$J44="",$K44="",$N44=""),"Unvollständig",IF($L44&lt;=0,"Prüfen",IF($P44&gt;=0,"Ausreichend","Engpass"))))</f>
        <v/>
      </c>
      <c r="S44" s="8">
        <f>IF($R44="","",IF($R44="Engpass","Kapazitätslücke prüfen",IF($R44="Prüfen","Zeitansatz prüfen",IF($R44="Unvollständig","Pflichtfelder ergänzen",IF(AND($J44&lt;&gt;"",$J44&lt;'Parameter'!$B$8),"Verfügbarkeit unter Warnschwelle prüfen",IF($P44=0,"Grenzfall ohne Reserve","Reserve vorhanden"))))))</f>
        <v/>
      </c>
    </row>
    <row r="45">
      <c r="A45" s="36" t="n"/>
      <c r="B45" s="20" t="n"/>
      <c r="C45" s="20" t="n"/>
      <c r="D45" s="20" t="n"/>
      <c r="E45" s="20" t="n"/>
      <c r="F45" s="20" t="n"/>
      <c r="G45" s="21" t="n"/>
      <c r="H45" s="21" t="n"/>
      <c r="I45" s="21" t="n"/>
      <c r="J45" s="37" t="n"/>
      <c r="K45" s="23" t="n"/>
      <c r="L45" s="27">
        <f>IF(OR($G45="",$J45=""),"",IFERROR(MAX(0,($G45-IF($H45="",0,$H45)-IF($I45="",0,$I45))*$J45),""))</f>
        <v/>
      </c>
      <c r="M45" s="27">
        <f>IF(OR($L45="",$K45="",$K45&lt;=0),"",IFERROR($L45*60/$K45,""))</f>
        <v/>
      </c>
      <c r="N45" s="21" t="n"/>
      <c r="O45" s="28">
        <f>IF(OR($L45="",$N45="",$N45&lt;=0),"",IFERROR(INT($L45*60/$N45),""))</f>
        <v/>
      </c>
      <c r="P45" s="28">
        <f>IF(OR($O45="",$K45=""),"",IFERROR($O45-$K45,""))</f>
        <v/>
      </c>
      <c r="Q45" s="39">
        <f>IF(OR($K45="",$N45="",$L45="",$L45&lt;=0),"",IFERROR($K45*$N45/($L45*60),""))</f>
        <v/>
      </c>
      <c r="R45" s="10">
        <f>IF(COUNTA($A45:$K45)+IF($N45&lt;&gt;"",1,0)=0,"",IF(OR($A45="",$B45="",$C45="",$D45="",$E45="",$F45="",$G45="",$J45="",$K45="",$N45=""),"Unvollständig",IF($L45&lt;=0,"Prüfen",IF($P45&gt;=0,"Ausreichend","Engpass"))))</f>
        <v/>
      </c>
      <c r="S45" s="10">
        <f>IF($R45="","",IF($R45="Engpass","Kapazitätslücke prüfen",IF($R45="Prüfen","Zeitansatz prüfen",IF($R45="Unvollständig","Pflichtfelder ergänzen",IF(AND($J45&lt;&gt;"",$J45&lt;'Parameter'!$B$8),"Verfügbarkeit unter Warnschwelle prüfen",IF($P45=0,"Grenzfall ohne Reserve","Reserve vorhanden"))))))</f>
        <v/>
      </c>
    </row>
    <row r="46">
      <c r="A46" s="36" t="n"/>
      <c r="B46" s="20" t="n"/>
      <c r="C46" s="20" t="n"/>
      <c r="D46" s="20" t="n"/>
      <c r="E46" s="20" t="n"/>
      <c r="F46" s="20" t="n"/>
      <c r="G46" s="21" t="n"/>
      <c r="H46" s="21" t="n"/>
      <c r="I46" s="21" t="n"/>
      <c r="J46" s="37" t="n"/>
      <c r="K46" s="23" t="n"/>
      <c r="L46" s="24">
        <f>IF(OR($G46="",$J46=""),"",IFERROR(MAX(0,($G46-IF($H46="",0,$H46)-IF($I46="",0,$I46))*$J46),""))</f>
        <v/>
      </c>
      <c r="M46" s="24">
        <f>IF(OR($L46="",$K46="",$K46&lt;=0),"",IFERROR($L46*60/$K46,""))</f>
        <v/>
      </c>
      <c r="N46" s="21" t="n"/>
      <c r="O46" s="25">
        <f>IF(OR($L46="",$N46="",$N46&lt;=0),"",IFERROR(INT($L46*60/$N46),""))</f>
        <v/>
      </c>
      <c r="P46" s="25">
        <f>IF(OR($O46="",$K46=""),"",IFERROR($O46-$K46,""))</f>
        <v/>
      </c>
      <c r="Q46" s="38">
        <f>IF(OR($K46="",$N46="",$L46="",$L46&lt;=0),"",IFERROR($K46*$N46/($L46*60),""))</f>
        <v/>
      </c>
      <c r="R46" s="8">
        <f>IF(COUNTA($A46:$K46)+IF($N46&lt;&gt;"",1,0)=0,"",IF(OR($A46="",$B46="",$C46="",$D46="",$E46="",$F46="",$G46="",$J46="",$K46="",$N46=""),"Unvollständig",IF($L46&lt;=0,"Prüfen",IF($P46&gt;=0,"Ausreichend","Engpass"))))</f>
        <v/>
      </c>
      <c r="S46" s="8">
        <f>IF($R46="","",IF($R46="Engpass","Kapazitätslücke prüfen",IF($R46="Prüfen","Zeitansatz prüfen",IF($R46="Unvollständig","Pflichtfelder ergänzen",IF(AND($J46&lt;&gt;"",$J46&lt;'Parameter'!$B$8),"Verfügbarkeit unter Warnschwelle prüfen",IF($P46=0,"Grenzfall ohne Reserve","Reserve vorhanden"))))))</f>
        <v/>
      </c>
    </row>
    <row r="47">
      <c r="A47" s="36" t="n"/>
      <c r="B47" s="20" t="n"/>
      <c r="C47" s="20" t="n"/>
      <c r="D47" s="20" t="n"/>
      <c r="E47" s="20" t="n"/>
      <c r="F47" s="20" t="n"/>
      <c r="G47" s="21" t="n"/>
      <c r="H47" s="21" t="n"/>
      <c r="I47" s="21" t="n"/>
      <c r="J47" s="37" t="n"/>
      <c r="K47" s="23" t="n"/>
      <c r="L47" s="27">
        <f>IF(OR($G47="",$J47=""),"",IFERROR(MAX(0,($G47-IF($H47="",0,$H47)-IF($I47="",0,$I47))*$J47),""))</f>
        <v/>
      </c>
      <c r="M47" s="27">
        <f>IF(OR($L47="",$K47="",$K47&lt;=0),"",IFERROR($L47*60/$K47,""))</f>
        <v/>
      </c>
      <c r="N47" s="21" t="n"/>
      <c r="O47" s="28">
        <f>IF(OR($L47="",$N47="",$N47&lt;=0),"",IFERROR(INT($L47*60/$N47),""))</f>
        <v/>
      </c>
      <c r="P47" s="28">
        <f>IF(OR($O47="",$K47=""),"",IFERROR($O47-$K47,""))</f>
        <v/>
      </c>
      <c r="Q47" s="39">
        <f>IF(OR($K47="",$N47="",$L47="",$L47&lt;=0),"",IFERROR($K47*$N47/($L47*60),""))</f>
        <v/>
      </c>
      <c r="R47" s="10">
        <f>IF(COUNTA($A47:$K47)+IF($N47&lt;&gt;"",1,0)=0,"",IF(OR($A47="",$B47="",$C47="",$D47="",$E47="",$F47="",$G47="",$J47="",$K47="",$N47=""),"Unvollständig",IF($L47&lt;=0,"Prüfen",IF($P47&gt;=0,"Ausreichend","Engpass"))))</f>
        <v/>
      </c>
      <c r="S47" s="10">
        <f>IF($R47="","",IF($R47="Engpass","Kapazitätslücke prüfen",IF($R47="Prüfen","Zeitansatz prüfen",IF($R47="Unvollständig","Pflichtfelder ergänzen",IF(AND($J47&lt;&gt;"",$J47&lt;'Parameter'!$B$8),"Verfügbarkeit unter Warnschwelle prüfen",IF($P47=0,"Grenzfall ohne Reserve","Reserve vorhanden"))))))</f>
        <v/>
      </c>
    </row>
    <row r="48">
      <c r="A48" s="36" t="n"/>
      <c r="B48" s="20" t="n"/>
      <c r="C48" s="20" t="n"/>
      <c r="D48" s="20" t="n"/>
      <c r="E48" s="20" t="n"/>
      <c r="F48" s="20" t="n"/>
      <c r="G48" s="21" t="n"/>
      <c r="H48" s="21" t="n"/>
      <c r="I48" s="21" t="n"/>
      <c r="J48" s="37" t="n"/>
      <c r="K48" s="23" t="n"/>
      <c r="L48" s="24">
        <f>IF(OR($G48="",$J48=""),"",IFERROR(MAX(0,($G48-IF($H48="",0,$H48)-IF($I48="",0,$I48))*$J48),""))</f>
        <v/>
      </c>
      <c r="M48" s="24">
        <f>IF(OR($L48="",$K48="",$K48&lt;=0),"",IFERROR($L48*60/$K48,""))</f>
        <v/>
      </c>
      <c r="N48" s="21" t="n"/>
      <c r="O48" s="25">
        <f>IF(OR($L48="",$N48="",$N48&lt;=0),"",IFERROR(INT($L48*60/$N48),""))</f>
        <v/>
      </c>
      <c r="P48" s="25">
        <f>IF(OR($O48="",$K48=""),"",IFERROR($O48-$K48,""))</f>
        <v/>
      </c>
      <c r="Q48" s="38">
        <f>IF(OR($K48="",$N48="",$L48="",$L48&lt;=0),"",IFERROR($K48*$N48/($L48*60),""))</f>
        <v/>
      </c>
      <c r="R48" s="8">
        <f>IF(COUNTA($A48:$K48)+IF($N48&lt;&gt;"",1,0)=0,"",IF(OR($A48="",$B48="",$C48="",$D48="",$E48="",$F48="",$G48="",$J48="",$K48="",$N48=""),"Unvollständig",IF($L48&lt;=0,"Prüfen",IF($P48&gt;=0,"Ausreichend","Engpass"))))</f>
        <v/>
      </c>
      <c r="S48" s="8">
        <f>IF($R48="","",IF($R48="Engpass","Kapazitätslücke prüfen",IF($R48="Prüfen","Zeitansatz prüfen",IF($R48="Unvollständig","Pflichtfelder ergänzen",IF(AND($J48&lt;&gt;"",$J48&lt;'Parameter'!$B$8),"Verfügbarkeit unter Warnschwelle prüfen",IF($P48=0,"Grenzfall ohne Reserve","Reserve vorhanden"))))))</f>
        <v/>
      </c>
    </row>
    <row r="49">
      <c r="A49" s="36" t="n"/>
      <c r="B49" s="20" t="n"/>
      <c r="C49" s="20" t="n"/>
      <c r="D49" s="20" t="n"/>
      <c r="E49" s="20" t="n"/>
      <c r="F49" s="20" t="n"/>
      <c r="G49" s="21" t="n"/>
      <c r="H49" s="21" t="n"/>
      <c r="I49" s="21" t="n"/>
      <c r="J49" s="37" t="n"/>
      <c r="K49" s="23" t="n"/>
      <c r="L49" s="27">
        <f>IF(OR($G49="",$J49=""),"",IFERROR(MAX(0,($G49-IF($H49="",0,$H49)-IF($I49="",0,$I49))*$J49),""))</f>
        <v/>
      </c>
      <c r="M49" s="27">
        <f>IF(OR($L49="",$K49="",$K49&lt;=0),"",IFERROR($L49*60/$K49,""))</f>
        <v/>
      </c>
      <c r="N49" s="21" t="n"/>
      <c r="O49" s="28">
        <f>IF(OR($L49="",$N49="",$N49&lt;=0),"",IFERROR(INT($L49*60/$N49),""))</f>
        <v/>
      </c>
      <c r="P49" s="28">
        <f>IF(OR($O49="",$K49=""),"",IFERROR($O49-$K49,""))</f>
        <v/>
      </c>
      <c r="Q49" s="39">
        <f>IF(OR($K49="",$N49="",$L49="",$L49&lt;=0),"",IFERROR($K49*$N49/($L49*60),""))</f>
        <v/>
      </c>
      <c r="R49" s="10">
        <f>IF(COUNTA($A49:$K49)+IF($N49&lt;&gt;"",1,0)=0,"",IF(OR($A49="",$B49="",$C49="",$D49="",$E49="",$F49="",$G49="",$J49="",$K49="",$N49=""),"Unvollständig",IF($L49&lt;=0,"Prüfen",IF($P49&gt;=0,"Ausreichend","Engpass"))))</f>
        <v/>
      </c>
      <c r="S49" s="10">
        <f>IF($R49="","",IF($R49="Engpass","Kapazitätslücke prüfen",IF($R49="Prüfen","Zeitansatz prüfen",IF($R49="Unvollständig","Pflichtfelder ergänzen",IF(AND($J49&lt;&gt;"",$J49&lt;'Parameter'!$B$8),"Verfügbarkeit unter Warnschwelle prüfen",IF($P49=0,"Grenzfall ohne Reserve","Reserve vorhanden"))))))</f>
        <v/>
      </c>
    </row>
    <row r="50">
      <c r="A50" s="36" t="n"/>
      <c r="B50" s="20" t="n"/>
      <c r="C50" s="20" t="n"/>
      <c r="D50" s="20" t="n"/>
      <c r="E50" s="20" t="n"/>
      <c r="F50" s="20" t="n"/>
      <c r="G50" s="21" t="n"/>
      <c r="H50" s="21" t="n"/>
      <c r="I50" s="21" t="n"/>
      <c r="J50" s="37" t="n"/>
      <c r="K50" s="23" t="n"/>
      <c r="L50" s="24">
        <f>IF(OR($G50="",$J50=""),"",IFERROR(MAX(0,($G50-IF($H50="",0,$H50)-IF($I50="",0,$I50))*$J50),""))</f>
        <v/>
      </c>
      <c r="M50" s="24">
        <f>IF(OR($L50="",$K50="",$K50&lt;=0),"",IFERROR($L50*60/$K50,""))</f>
        <v/>
      </c>
      <c r="N50" s="21" t="n"/>
      <c r="O50" s="25">
        <f>IF(OR($L50="",$N50="",$N50&lt;=0),"",IFERROR(INT($L50*60/$N50),""))</f>
        <v/>
      </c>
      <c r="P50" s="25">
        <f>IF(OR($O50="",$K50=""),"",IFERROR($O50-$K50,""))</f>
        <v/>
      </c>
      <c r="Q50" s="38">
        <f>IF(OR($K50="",$N50="",$L50="",$L50&lt;=0),"",IFERROR($K50*$N50/($L50*60),""))</f>
        <v/>
      </c>
      <c r="R50" s="8">
        <f>IF(COUNTA($A50:$K50)+IF($N50&lt;&gt;"",1,0)=0,"",IF(OR($A50="",$B50="",$C50="",$D50="",$E50="",$F50="",$G50="",$J50="",$K50="",$N50=""),"Unvollständig",IF($L50&lt;=0,"Prüfen",IF($P50&gt;=0,"Ausreichend","Engpass"))))</f>
        <v/>
      </c>
      <c r="S50" s="8">
        <f>IF($R50="","",IF($R50="Engpass","Kapazitätslücke prüfen",IF($R50="Prüfen","Zeitansatz prüfen",IF($R50="Unvollständig","Pflichtfelder ergänzen",IF(AND($J50&lt;&gt;"",$J50&lt;'Parameter'!$B$8),"Verfügbarkeit unter Warnschwelle prüfen",IF($P50=0,"Grenzfall ohne Reserve","Reserve vorhanden"))))))</f>
        <v/>
      </c>
    </row>
    <row r="51">
      <c r="A51" s="36" t="n"/>
      <c r="B51" s="20" t="n"/>
      <c r="C51" s="20" t="n"/>
      <c r="D51" s="20" t="n"/>
      <c r="E51" s="20" t="n"/>
      <c r="F51" s="20" t="n"/>
      <c r="G51" s="21" t="n"/>
      <c r="H51" s="21" t="n"/>
      <c r="I51" s="21" t="n"/>
      <c r="J51" s="37" t="n"/>
      <c r="K51" s="23" t="n"/>
      <c r="L51" s="27">
        <f>IF(OR($G51="",$J51=""),"",IFERROR(MAX(0,($G51-IF($H51="",0,$H51)-IF($I51="",0,$I51))*$J51),""))</f>
        <v/>
      </c>
      <c r="M51" s="27">
        <f>IF(OR($L51="",$K51="",$K51&lt;=0),"",IFERROR($L51*60/$K51,""))</f>
        <v/>
      </c>
      <c r="N51" s="21" t="n"/>
      <c r="O51" s="28">
        <f>IF(OR($L51="",$N51="",$N51&lt;=0),"",IFERROR(INT($L51*60/$N51),""))</f>
        <v/>
      </c>
      <c r="P51" s="28">
        <f>IF(OR($O51="",$K51=""),"",IFERROR($O51-$K51,""))</f>
        <v/>
      </c>
      <c r="Q51" s="39">
        <f>IF(OR($K51="",$N51="",$L51="",$L51&lt;=0),"",IFERROR($K51*$N51/($L51*60),""))</f>
        <v/>
      </c>
      <c r="R51" s="10">
        <f>IF(COUNTA($A51:$K51)+IF($N51&lt;&gt;"",1,0)=0,"",IF(OR($A51="",$B51="",$C51="",$D51="",$E51="",$F51="",$G51="",$J51="",$K51="",$N51=""),"Unvollständig",IF($L51&lt;=0,"Prüfen",IF($P51&gt;=0,"Ausreichend","Engpass"))))</f>
        <v/>
      </c>
      <c r="S51" s="10">
        <f>IF($R51="","",IF($R51="Engpass","Kapazitätslücke prüfen",IF($R51="Prüfen","Zeitansatz prüfen",IF($R51="Unvollständig","Pflichtfelder ergänzen",IF(AND($J51&lt;&gt;"",$J51&lt;'Parameter'!$B$8),"Verfügbarkeit unter Warnschwelle prüfen",IF($P51=0,"Grenzfall ohne Reserve","Reserve vorhanden"))))))</f>
        <v/>
      </c>
    </row>
    <row r="52">
      <c r="A52" s="36" t="n"/>
      <c r="B52" s="20" t="n"/>
      <c r="C52" s="20" t="n"/>
      <c r="D52" s="20" t="n"/>
      <c r="E52" s="20" t="n"/>
      <c r="F52" s="20" t="n"/>
      <c r="G52" s="21" t="n"/>
      <c r="H52" s="21" t="n"/>
      <c r="I52" s="21" t="n"/>
      <c r="J52" s="37" t="n"/>
      <c r="K52" s="23" t="n"/>
      <c r="L52" s="24">
        <f>IF(OR($G52="",$J52=""),"",IFERROR(MAX(0,($G52-IF($H52="",0,$H52)-IF($I52="",0,$I52))*$J52),""))</f>
        <v/>
      </c>
      <c r="M52" s="24">
        <f>IF(OR($L52="",$K52="",$K52&lt;=0),"",IFERROR($L52*60/$K52,""))</f>
        <v/>
      </c>
      <c r="N52" s="21" t="n"/>
      <c r="O52" s="25">
        <f>IF(OR($L52="",$N52="",$N52&lt;=0),"",IFERROR(INT($L52*60/$N52),""))</f>
        <v/>
      </c>
      <c r="P52" s="25">
        <f>IF(OR($O52="",$K52=""),"",IFERROR($O52-$K52,""))</f>
        <v/>
      </c>
      <c r="Q52" s="38">
        <f>IF(OR($K52="",$N52="",$L52="",$L52&lt;=0),"",IFERROR($K52*$N52/($L52*60),""))</f>
        <v/>
      </c>
      <c r="R52" s="8">
        <f>IF(COUNTA($A52:$K52)+IF($N52&lt;&gt;"",1,0)=0,"",IF(OR($A52="",$B52="",$C52="",$D52="",$E52="",$F52="",$G52="",$J52="",$K52="",$N52=""),"Unvollständig",IF($L52&lt;=0,"Prüfen",IF($P52&gt;=0,"Ausreichend","Engpass"))))</f>
        <v/>
      </c>
      <c r="S52" s="8">
        <f>IF($R52="","",IF($R52="Engpass","Kapazitätslücke prüfen",IF($R52="Prüfen","Zeitansatz prüfen",IF($R52="Unvollständig","Pflichtfelder ergänzen",IF(AND($J52&lt;&gt;"",$J52&lt;'Parameter'!$B$8),"Verfügbarkeit unter Warnschwelle prüfen",IF($P52=0,"Grenzfall ohne Reserve","Reserve vorhanden"))))))</f>
        <v/>
      </c>
    </row>
    <row r="53">
      <c r="A53" s="36" t="n"/>
      <c r="B53" s="20" t="n"/>
      <c r="C53" s="20" t="n"/>
      <c r="D53" s="20" t="n"/>
      <c r="E53" s="20" t="n"/>
      <c r="F53" s="20" t="n"/>
      <c r="G53" s="21" t="n"/>
      <c r="H53" s="21" t="n"/>
      <c r="I53" s="21" t="n"/>
      <c r="J53" s="37" t="n"/>
      <c r="K53" s="23" t="n"/>
      <c r="L53" s="27">
        <f>IF(OR($G53="",$J53=""),"",IFERROR(MAX(0,($G53-IF($H53="",0,$H53)-IF($I53="",0,$I53))*$J53),""))</f>
        <v/>
      </c>
      <c r="M53" s="27">
        <f>IF(OR($L53="",$K53="",$K53&lt;=0),"",IFERROR($L53*60/$K53,""))</f>
        <v/>
      </c>
      <c r="N53" s="21" t="n"/>
      <c r="O53" s="28">
        <f>IF(OR($L53="",$N53="",$N53&lt;=0),"",IFERROR(INT($L53*60/$N53),""))</f>
        <v/>
      </c>
      <c r="P53" s="28">
        <f>IF(OR($O53="",$K53=""),"",IFERROR($O53-$K53,""))</f>
        <v/>
      </c>
      <c r="Q53" s="39">
        <f>IF(OR($K53="",$N53="",$L53="",$L53&lt;=0),"",IFERROR($K53*$N53/($L53*60),""))</f>
        <v/>
      </c>
      <c r="R53" s="10">
        <f>IF(COUNTA($A53:$K53)+IF($N53&lt;&gt;"",1,0)=0,"",IF(OR($A53="",$B53="",$C53="",$D53="",$E53="",$F53="",$G53="",$J53="",$K53="",$N53=""),"Unvollständig",IF($L53&lt;=0,"Prüfen",IF($P53&gt;=0,"Ausreichend","Engpass"))))</f>
        <v/>
      </c>
      <c r="S53" s="10">
        <f>IF($R53="","",IF($R53="Engpass","Kapazitätslücke prüfen",IF($R53="Prüfen","Zeitansatz prüfen",IF($R53="Unvollständig","Pflichtfelder ergänzen",IF(AND($J53&lt;&gt;"",$J53&lt;'Parameter'!$B$8),"Verfügbarkeit unter Warnschwelle prüfen",IF($P53=0,"Grenzfall ohne Reserve","Reserve vorhanden"))))))</f>
        <v/>
      </c>
    </row>
    <row r="54">
      <c r="A54" s="36" t="n"/>
      <c r="B54" s="20" t="n"/>
      <c r="C54" s="20" t="n"/>
      <c r="D54" s="20" t="n"/>
      <c r="E54" s="20" t="n"/>
      <c r="F54" s="20" t="n"/>
      <c r="G54" s="21" t="n"/>
      <c r="H54" s="21" t="n"/>
      <c r="I54" s="21" t="n"/>
      <c r="J54" s="37" t="n"/>
      <c r="K54" s="23" t="n"/>
      <c r="L54" s="24">
        <f>IF(OR($G54="",$J54=""),"",IFERROR(MAX(0,($G54-IF($H54="",0,$H54)-IF($I54="",0,$I54))*$J54),""))</f>
        <v/>
      </c>
      <c r="M54" s="24">
        <f>IF(OR($L54="",$K54="",$K54&lt;=0),"",IFERROR($L54*60/$K54,""))</f>
        <v/>
      </c>
      <c r="N54" s="21" t="n"/>
      <c r="O54" s="25">
        <f>IF(OR($L54="",$N54="",$N54&lt;=0),"",IFERROR(INT($L54*60/$N54),""))</f>
        <v/>
      </c>
      <c r="P54" s="25">
        <f>IF(OR($O54="",$K54=""),"",IFERROR($O54-$K54,""))</f>
        <v/>
      </c>
      <c r="Q54" s="38">
        <f>IF(OR($K54="",$N54="",$L54="",$L54&lt;=0),"",IFERROR($K54*$N54/($L54*60),""))</f>
        <v/>
      </c>
      <c r="R54" s="8">
        <f>IF(COUNTA($A54:$K54)+IF($N54&lt;&gt;"",1,0)=0,"",IF(OR($A54="",$B54="",$C54="",$D54="",$E54="",$F54="",$G54="",$J54="",$K54="",$N54=""),"Unvollständig",IF($L54&lt;=0,"Prüfen",IF($P54&gt;=0,"Ausreichend","Engpass"))))</f>
        <v/>
      </c>
      <c r="S54" s="8">
        <f>IF($R54="","",IF($R54="Engpass","Kapazitätslücke prüfen",IF($R54="Prüfen","Zeitansatz prüfen",IF($R54="Unvollständig","Pflichtfelder ergänzen",IF(AND($J54&lt;&gt;"",$J54&lt;'Parameter'!$B$8),"Verfügbarkeit unter Warnschwelle prüfen",IF($P54=0,"Grenzfall ohne Reserve","Reserve vorhanden"))))))</f>
        <v/>
      </c>
    </row>
    <row r="55">
      <c r="A55" s="36" t="n"/>
      <c r="B55" s="20" t="n"/>
      <c r="C55" s="20" t="n"/>
      <c r="D55" s="20" t="n"/>
      <c r="E55" s="20" t="n"/>
      <c r="F55" s="20" t="n"/>
      <c r="G55" s="21" t="n"/>
      <c r="H55" s="21" t="n"/>
      <c r="I55" s="21" t="n"/>
      <c r="J55" s="37" t="n"/>
      <c r="K55" s="23" t="n"/>
      <c r="L55" s="27">
        <f>IF(OR($G55="",$J55=""),"",IFERROR(MAX(0,($G55-IF($H55="",0,$H55)-IF($I55="",0,$I55))*$J55),""))</f>
        <v/>
      </c>
      <c r="M55" s="27">
        <f>IF(OR($L55="",$K55="",$K55&lt;=0),"",IFERROR($L55*60/$K55,""))</f>
        <v/>
      </c>
      <c r="N55" s="21" t="n"/>
      <c r="O55" s="28">
        <f>IF(OR($L55="",$N55="",$N55&lt;=0),"",IFERROR(INT($L55*60/$N55),""))</f>
        <v/>
      </c>
      <c r="P55" s="28">
        <f>IF(OR($O55="",$K55=""),"",IFERROR($O55-$K55,""))</f>
        <v/>
      </c>
      <c r="Q55" s="39">
        <f>IF(OR($K55="",$N55="",$L55="",$L55&lt;=0),"",IFERROR($K55*$N55/($L55*60),""))</f>
        <v/>
      </c>
      <c r="R55" s="10">
        <f>IF(COUNTA($A55:$K55)+IF($N55&lt;&gt;"",1,0)=0,"",IF(OR($A55="",$B55="",$C55="",$D55="",$E55="",$F55="",$G55="",$J55="",$K55="",$N55=""),"Unvollständig",IF($L55&lt;=0,"Prüfen",IF($P55&gt;=0,"Ausreichend","Engpass"))))</f>
        <v/>
      </c>
      <c r="S55" s="10">
        <f>IF($R55="","",IF($R55="Engpass","Kapazitätslücke prüfen",IF($R55="Prüfen","Zeitansatz prüfen",IF($R55="Unvollständig","Pflichtfelder ergänzen",IF(AND($J55&lt;&gt;"",$J55&lt;'Parameter'!$B$8),"Verfügbarkeit unter Warnschwelle prüfen",IF($P55=0,"Grenzfall ohne Reserve","Reserve vorhanden"))))))</f>
        <v/>
      </c>
    </row>
    <row r="56">
      <c r="A56" s="36" t="n"/>
      <c r="B56" s="20" t="n"/>
      <c r="C56" s="20" t="n"/>
      <c r="D56" s="20" t="n"/>
      <c r="E56" s="20" t="n"/>
      <c r="F56" s="20" t="n"/>
      <c r="G56" s="21" t="n"/>
      <c r="H56" s="21" t="n"/>
      <c r="I56" s="21" t="n"/>
      <c r="J56" s="37" t="n"/>
      <c r="K56" s="23" t="n"/>
      <c r="L56" s="24">
        <f>IF(OR($G56="",$J56=""),"",IFERROR(MAX(0,($G56-IF($H56="",0,$H56)-IF($I56="",0,$I56))*$J56),""))</f>
        <v/>
      </c>
      <c r="M56" s="24">
        <f>IF(OR($L56="",$K56="",$K56&lt;=0),"",IFERROR($L56*60/$K56,""))</f>
        <v/>
      </c>
      <c r="N56" s="21" t="n"/>
      <c r="O56" s="25">
        <f>IF(OR($L56="",$N56="",$N56&lt;=0),"",IFERROR(INT($L56*60/$N56),""))</f>
        <v/>
      </c>
      <c r="P56" s="25">
        <f>IF(OR($O56="",$K56=""),"",IFERROR($O56-$K56,""))</f>
        <v/>
      </c>
      <c r="Q56" s="38">
        <f>IF(OR($K56="",$N56="",$L56="",$L56&lt;=0),"",IFERROR($K56*$N56/($L56*60),""))</f>
        <v/>
      </c>
      <c r="R56" s="8">
        <f>IF(COUNTA($A56:$K56)+IF($N56&lt;&gt;"",1,0)=0,"",IF(OR($A56="",$B56="",$C56="",$D56="",$E56="",$F56="",$G56="",$J56="",$K56="",$N56=""),"Unvollständig",IF($L56&lt;=0,"Prüfen",IF($P56&gt;=0,"Ausreichend","Engpass"))))</f>
        <v/>
      </c>
      <c r="S56" s="8">
        <f>IF($R56="","",IF($R56="Engpass","Kapazitätslücke prüfen",IF($R56="Prüfen","Zeitansatz prüfen",IF($R56="Unvollständig","Pflichtfelder ergänzen",IF(AND($J56&lt;&gt;"",$J56&lt;'Parameter'!$B$8),"Verfügbarkeit unter Warnschwelle prüfen",IF($P56=0,"Grenzfall ohne Reserve","Reserve vorhanden"))))))</f>
        <v/>
      </c>
    </row>
    <row r="57">
      <c r="A57" s="36" t="n"/>
      <c r="B57" s="20" t="n"/>
      <c r="C57" s="20" t="n"/>
      <c r="D57" s="20" t="n"/>
      <c r="E57" s="20" t="n"/>
      <c r="F57" s="20" t="n"/>
      <c r="G57" s="21" t="n"/>
      <c r="H57" s="21" t="n"/>
      <c r="I57" s="21" t="n"/>
      <c r="J57" s="37" t="n"/>
      <c r="K57" s="23" t="n"/>
      <c r="L57" s="27">
        <f>IF(OR($G57="",$J57=""),"",IFERROR(MAX(0,($G57-IF($H57="",0,$H57)-IF($I57="",0,$I57))*$J57),""))</f>
        <v/>
      </c>
      <c r="M57" s="27">
        <f>IF(OR($L57="",$K57="",$K57&lt;=0),"",IFERROR($L57*60/$K57,""))</f>
        <v/>
      </c>
      <c r="N57" s="21" t="n"/>
      <c r="O57" s="28">
        <f>IF(OR($L57="",$N57="",$N57&lt;=0),"",IFERROR(INT($L57*60/$N57),""))</f>
        <v/>
      </c>
      <c r="P57" s="28">
        <f>IF(OR($O57="",$K57=""),"",IFERROR($O57-$K57,""))</f>
        <v/>
      </c>
      <c r="Q57" s="39">
        <f>IF(OR($K57="",$N57="",$L57="",$L57&lt;=0),"",IFERROR($K57*$N57/($L57*60),""))</f>
        <v/>
      </c>
      <c r="R57" s="10">
        <f>IF(COUNTA($A57:$K57)+IF($N57&lt;&gt;"",1,0)=0,"",IF(OR($A57="",$B57="",$C57="",$D57="",$E57="",$F57="",$G57="",$J57="",$K57="",$N57=""),"Unvollständig",IF($L57&lt;=0,"Prüfen",IF($P57&gt;=0,"Ausreichend","Engpass"))))</f>
        <v/>
      </c>
      <c r="S57" s="10">
        <f>IF($R57="","",IF($R57="Engpass","Kapazitätslücke prüfen",IF($R57="Prüfen","Zeitansatz prüfen",IF($R57="Unvollständig","Pflichtfelder ergänzen",IF(AND($J57&lt;&gt;"",$J57&lt;'Parameter'!$B$8),"Verfügbarkeit unter Warnschwelle prüfen",IF($P57=0,"Grenzfall ohne Reserve","Reserve vorhanden"))))))</f>
        <v/>
      </c>
    </row>
    <row r="58">
      <c r="A58" s="36" t="n"/>
      <c r="B58" s="20" t="n"/>
      <c r="C58" s="20" t="n"/>
      <c r="D58" s="20" t="n"/>
      <c r="E58" s="20" t="n"/>
      <c r="F58" s="20" t="n"/>
      <c r="G58" s="21" t="n"/>
      <c r="H58" s="21" t="n"/>
      <c r="I58" s="21" t="n"/>
      <c r="J58" s="37" t="n"/>
      <c r="K58" s="23" t="n"/>
      <c r="L58" s="24">
        <f>IF(OR($G58="",$J58=""),"",IFERROR(MAX(0,($G58-IF($H58="",0,$H58)-IF($I58="",0,$I58))*$J58),""))</f>
        <v/>
      </c>
      <c r="M58" s="24">
        <f>IF(OR($L58="",$K58="",$K58&lt;=0),"",IFERROR($L58*60/$K58,""))</f>
        <v/>
      </c>
      <c r="N58" s="21" t="n"/>
      <c r="O58" s="25">
        <f>IF(OR($L58="",$N58="",$N58&lt;=0),"",IFERROR(INT($L58*60/$N58),""))</f>
        <v/>
      </c>
      <c r="P58" s="25">
        <f>IF(OR($O58="",$K58=""),"",IFERROR($O58-$K58,""))</f>
        <v/>
      </c>
      <c r="Q58" s="38">
        <f>IF(OR($K58="",$N58="",$L58="",$L58&lt;=0),"",IFERROR($K58*$N58/($L58*60),""))</f>
        <v/>
      </c>
      <c r="R58" s="8">
        <f>IF(COUNTA($A58:$K58)+IF($N58&lt;&gt;"",1,0)=0,"",IF(OR($A58="",$B58="",$C58="",$D58="",$E58="",$F58="",$G58="",$J58="",$K58="",$N58=""),"Unvollständig",IF($L58&lt;=0,"Prüfen",IF($P58&gt;=0,"Ausreichend","Engpass"))))</f>
        <v/>
      </c>
      <c r="S58" s="8">
        <f>IF($R58="","",IF($R58="Engpass","Kapazitätslücke prüfen",IF($R58="Prüfen","Zeitansatz prüfen",IF($R58="Unvollständig","Pflichtfelder ergänzen",IF(AND($J58&lt;&gt;"",$J58&lt;'Parameter'!$B$8),"Verfügbarkeit unter Warnschwelle prüfen",IF($P58=0,"Grenzfall ohne Reserve","Reserve vorhanden"))))))</f>
        <v/>
      </c>
    </row>
    <row r="59">
      <c r="A59" s="36" t="n"/>
      <c r="B59" s="20" t="n"/>
      <c r="C59" s="20" t="n"/>
      <c r="D59" s="20" t="n"/>
      <c r="E59" s="20" t="n"/>
      <c r="F59" s="20" t="n"/>
      <c r="G59" s="21" t="n"/>
      <c r="H59" s="21" t="n"/>
      <c r="I59" s="21" t="n"/>
      <c r="J59" s="37" t="n"/>
      <c r="K59" s="23" t="n"/>
      <c r="L59" s="27">
        <f>IF(OR($G59="",$J59=""),"",IFERROR(MAX(0,($G59-IF($H59="",0,$H59)-IF($I59="",0,$I59))*$J59),""))</f>
        <v/>
      </c>
      <c r="M59" s="27">
        <f>IF(OR($L59="",$K59="",$K59&lt;=0),"",IFERROR($L59*60/$K59,""))</f>
        <v/>
      </c>
      <c r="N59" s="21" t="n"/>
      <c r="O59" s="28">
        <f>IF(OR($L59="",$N59="",$N59&lt;=0),"",IFERROR(INT($L59*60/$N59),""))</f>
        <v/>
      </c>
      <c r="P59" s="28">
        <f>IF(OR($O59="",$K59=""),"",IFERROR($O59-$K59,""))</f>
        <v/>
      </c>
      <c r="Q59" s="39">
        <f>IF(OR($K59="",$N59="",$L59="",$L59&lt;=0),"",IFERROR($K59*$N59/($L59*60),""))</f>
        <v/>
      </c>
      <c r="R59" s="10">
        <f>IF(COUNTA($A59:$K59)+IF($N59&lt;&gt;"",1,0)=0,"",IF(OR($A59="",$B59="",$C59="",$D59="",$E59="",$F59="",$G59="",$J59="",$K59="",$N59=""),"Unvollständig",IF($L59&lt;=0,"Prüfen",IF($P59&gt;=0,"Ausreichend","Engpass"))))</f>
        <v/>
      </c>
      <c r="S59" s="10">
        <f>IF($R59="","",IF($R59="Engpass","Kapazitätslücke prüfen",IF($R59="Prüfen","Zeitansatz prüfen",IF($R59="Unvollständig","Pflichtfelder ergänzen",IF(AND($J59&lt;&gt;"",$J59&lt;'Parameter'!$B$8),"Verfügbarkeit unter Warnschwelle prüfen",IF($P59=0,"Grenzfall ohne Reserve","Reserve vorhanden"))))))</f>
        <v/>
      </c>
    </row>
    <row r="60">
      <c r="A60" s="36" t="n"/>
      <c r="B60" s="20" t="n"/>
      <c r="C60" s="20" t="n"/>
      <c r="D60" s="20" t="n"/>
      <c r="E60" s="20" t="n"/>
      <c r="F60" s="20" t="n"/>
      <c r="G60" s="21" t="n"/>
      <c r="H60" s="21" t="n"/>
      <c r="I60" s="21" t="n"/>
      <c r="J60" s="37" t="n"/>
      <c r="K60" s="23" t="n"/>
      <c r="L60" s="24">
        <f>IF(OR($G60="",$J60=""),"",IFERROR(MAX(0,($G60-IF($H60="",0,$H60)-IF($I60="",0,$I60))*$J60),""))</f>
        <v/>
      </c>
      <c r="M60" s="24">
        <f>IF(OR($L60="",$K60="",$K60&lt;=0),"",IFERROR($L60*60/$K60,""))</f>
        <v/>
      </c>
      <c r="N60" s="21" t="n"/>
      <c r="O60" s="25">
        <f>IF(OR($L60="",$N60="",$N60&lt;=0),"",IFERROR(INT($L60*60/$N60),""))</f>
        <v/>
      </c>
      <c r="P60" s="25">
        <f>IF(OR($O60="",$K60=""),"",IFERROR($O60-$K60,""))</f>
        <v/>
      </c>
      <c r="Q60" s="38">
        <f>IF(OR($K60="",$N60="",$L60="",$L60&lt;=0),"",IFERROR($K60*$N60/($L60*60),""))</f>
        <v/>
      </c>
      <c r="R60" s="8">
        <f>IF(COUNTA($A60:$K60)+IF($N60&lt;&gt;"",1,0)=0,"",IF(OR($A60="",$B60="",$C60="",$D60="",$E60="",$F60="",$G60="",$J60="",$K60="",$N60=""),"Unvollständig",IF($L60&lt;=0,"Prüfen",IF($P60&gt;=0,"Ausreichend","Engpass"))))</f>
        <v/>
      </c>
      <c r="S60" s="8">
        <f>IF($R60="","",IF($R60="Engpass","Kapazitätslücke prüfen",IF($R60="Prüfen","Zeitansatz prüfen",IF($R60="Unvollständig","Pflichtfelder ergänzen",IF(AND($J60&lt;&gt;"",$J60&lt;'Parameter'!$B$8),"Verfügbarkeit unter Warnschwelle prüfen",IF($P60=0,"Grenzfall ohne Reserve","Reserve vorhanden"))))))</f>
        <v/>
      </c>
    </row>
    <row r="61">
      <c r="A61" s="36" t="n"/>
      <c r="B61" s="20" t="n"/>
      <c r="C61" s="20" t="n"/>
      <c r="D61" s="20" t="n"/>
      <c r="E61" s="20" t="n"/>
      <c r="F61" s="20" t="n"/>
      <c r="G61" s="21" t="n"/>
      <c r="H61" s="21" t="n"/>
      <c r="I61" s="21" t="n"/>
      <c r="J61" s="37" t="n"/>
      <c r="K61" s="23" t="n"/>
      <c r="L61" s="27">
        <f>IF(OR($G61="",$J61=""),"",IFERROR(MAX(0,($G61-IF($H61="",0,$H61)-IF($I61="",0,$I61))*$J61),""))</f>
        <v/>
      </c>
      <c r="M61" s="27">
        <f>IF(OR($L61="",$K61="",$K61&lt;=0),"",IFERROR($L61*60/$K61,""))</f>
        <v/>
      </c>
      <c r="N61" s="21" t="n"/>
      <c r="O61" s="28">
        <f>IF(OR($L61="",$N61="",$N61&lt;=0),"",IFERROR(INT($L61*60/$N61),""))</f>
        <v/>
      </c>
      <c r="P61" s="28">
        <f>IF(OR($O61="",$K61=""),"",IFERROR($O61-$K61,""))</f>
        <v/>
      </c>
      <c r="Q61" s="39">
        <f>IF(OR($K61="",$N61="",$L61="",$L61&lt;=0),"",IFERROR($K61*$N61/($L61*60),""))</f>
        <v/>
      </c>
      <c r="R61" s="10">
        <f>IF(COUNTA($A61:$K61)+IF($N61&lt;&gt;"",1,0)=0,"",IF(OR($A61="",$B61="",$C61="",$D61="",$E61="",$F61="",$G61="",$J61="",$K61="",$N61=""),"Unvollständig",IF($L61&lt;=0,"Prüfen",IF($P61&gt;=0,"Ausreichend","Engpass"))))</f>
        <v/>
      </c>
      <c r="S61" s="10">
        <f>IF($R61="","",IF($R61="Engpass","Kapazitätslücke prüfen",IF($R61="Prüfen","Zeitansatz prüfen",IF($R61="Unvollständig","Pflichtfelder ergänzen",IF(AND($J61&lt;&gt;"",$J61&lt;'Parameter'!$B$8),"Verfügbarkeit unter Warnschwelle prüfen",IF($P61=0,"Grenzfall ohne Reserve","Reserve vorhanden"))))))</f>
        <v/>
      </c>
    </row>
    <row r="62">
      <c r="A62" s="36" t="n"/>
      <c r="B62" s="20" t="n"/>
      <c r="C62" s="20" t="n"/>
      <c r="D62" s="20" t="n"/>
      <c r="E62" s="20" t="n"/>
      <c r="F62" s="20" t="n"/>
      <c r="G62" s="21" t="n"/>
      <c r="H62" s="21" t="n"/>
      <c r="I62" s="21" t="n"/>
      <c r="J62" s="37" t="n"/>
      <c r="K62" s="23" t="n"/>
      <c r="L62" s="24">
        <f>IF(OR($G62="",$J62=""),"",IFERROR(MAX(0,($G62-IF($H62="",0,$H62)-IF($I62="",0,$I62))*$J62),""))</f>
        <v/>
      </c>
      <c r="M62" s="24">
        <f>IF(OR($L62="",$K62="",$K62&lt;=0),"",IFERROR($L62*60/$K62,""))</f>
        <v/>
      </c>
      <c r="N62" s="21" t="n"/>
      <c r="O62" s="25">
        <f>IF(OR($L62="",$N62="",$N62&lt;=0),"",IFERROR(INT($L62*60/$N62),""))</f>
        <v/>
      </c>
      <c r="P62" s="25">
        <f>IF(OR($O62="",$K62=""),"",IFERROR($O62-$K62,""))</f>
        <v/>
      </c>
      <c r="Q62" s="38">
        <f>IF(OR($K62="",$N62="",$L62="",$L62&lt;=0),"",IFERROR($K62*$N62/($L62*60),""))</f>
        <v/>
      </c>
      <c r="R62" s="8">
        <f>IF(COUNTA($A62:$K62)+IF($N62&lt;&gt;"",1,0)=0,"",IF(OR($A62="",$B62="",$C62="",$D62="",$E62="",$F62="",$G62="",$J62="",$K62="",$N62=""),"Unvollständig",IF($L62&lt;=0,"Prüfen",IF($P62&gt;=0,"Ausreichend","Engpass"))))</f>
        <v/>
      </c>
      <c r="S62" s="8">
        <f>IF($R62="","",IF($R62="Engpass","Kapazitätslücke prüfen",IF($R62="Prüfen","Zeitansatz prüfen",IF($R62="Unvollständig","Pflichtfelder ergänzen",IF(AND($J62&lt;&gt;"",$J62&lt;'Parameter'!$B$8),"Verfügbarkeit unter Warnschwelle prüfen",IF($P62=0,"Grenzfall ohne Reserve","Reserve vorhanden"))))))</f>
        <v/>
      </c>
    </row>
    <row r="63">
      <c r="A63" s="36" t="n"/>
      <c r="B63" s="20" t="n"/>
      <c r="C63" s="20" t="n"/>
      <c r="D63" s="20" t="n"/>
      <c r="E63" s="20" t="n"/>
      <c r="F63" s="20" t="n"/>
      <c r="G63" s="21" t="n"/>
      <c r="H63" s="21" t="n"/>
      <c r="I63" s="21" t="n"/>
      <c r="J63" s="37" t="n"/>
      <c r="K63" s="23" t="n"/>
      <c r="L63" s="27">
        <f>IF(OR($G63="",$J63=""),"",IFERROR(MAX(0,($G63-IF($H63="",0,$H63)-IF($I63="",0,$I63))*$J63),""))</f>
        <v/>
      </c>
      <c r="M63" s="27">
        <f>IF(OR($L63="",$K63="",$K63&lt;=0),"",IFERROR($L63*60/$K63,""))</f>
        <v/>
      </c>
      <c r="N63" s="21" t="n"/>
      <c r="O63" s="28">
        <f>IF(OR($L63="",$N63="",$N63&lt;=0),"",IFERROR(INT($L63*60/$N63),""))</f>
        <v/>
      </c>
      <c r="P63" s="28">
        <f>IF(OR($O63="",$K63=""),"",IFERROR($O63-$K63,""))</f>
        <v/>
      </c>
      <c r="Q63" s="39">
        <f>IF(OR($K63="",$N63="",$L63="",$L63&lt;=0),"",IFERROR($K63*$N63/($L63*60),""))</f>
        <v/>
      </c>
      <c r="R63" s="10">
        <f>IF(COUNTA($A63:$K63)+IF($N63&lt;&gt;"",1,0)=0,"",IF(OR($A63="",$B63="",$C63="",$D63="",$E63="",$F63="",$G63="",$J63="",$K63="",$N63=""),"Unvollständig",IF($L63&lt;=0,"Prüfen",IF($P63&gt;=0,"Ausreichend","Engpass"))))</f>
        <v/>
      </c>
      <c r="S63" s="10">
        <f>IF($R63="","",IF($R63="Engpass","Kapazitätslücke prüfen",IF($R63="Prüfen","Zeitansatz prüfen",IF($R63="Unvollständig","Pflichtfelder ergänzen",IF(AND($J63&lt;&gt;"",$J63&lt;'Parameter'!$B$8),"Verfügbarkeit unter Warnschwelle prüfen",IF($P63=0,"Grenzfall ohne Reserve","Reserve vorhanden"))))))</f>
        <v/>
      </c>
    </row>
    <row r="64">
      <c r="A64" s="36" t="n"/>
      <c r="B64" s="20" t="n"/>
      <c r="C64" s="20" t="n"/>
      <c r="D64" s="20" t="n"/>
      <c r="E64" s="20" t="n"/>
      <c r="F64" s="20" t="n"/>
      <c r="G64" s="21" t="n"/>
      <c r="H64" s="21" t="n"/>
      <c r="I64" s="21" t="n"/>
      <c r="J64" s="37" t="n"/>
      <c r="K64" s="23" t="n"/>
      <c r="L64" s="24">
        <f>IF(OR($G64="",$J64=""),"",IFERROR(MAX(0,($G64-IF($H64="",0,$H64)-IF($I64="",0,$I64))*$J64),""))</f>
        <v/>
      </c>
      <c r="M64" s="24">
        <f>IF(OR($L64="",$K64="",$K64&lt;=0),"",IFERROR($L64*60/$K64,""))</f>
        <v/>
      </c>
      <c r="N64" s="21" t="n"/>
      <c r="O64" s="25">
        <f>IF(OR($L64="",$N64="",$N64&lt;=0),"",IFERROR(INT($L64*60/$N64),""))</f>
        <v/>
      </c>
      <c r="P64" s="25">
        <f>IF(OR($O64="",$K64=""),"",IFERROR($O64-$K64,""))</f>
        <v/>
      </c>
      <c r="Q64" s="38">
        <f>IF(OR($K64="",$N64="",$L64="",$L64&lt;=0),"",IFERROR($K64*$N64/($L64*60),""))</f>
        <v/>
      </c>
      <c r="R64" s="8">
        <f>IF(COUNTA($A64:$K64)+IF($N64&lt;&gt;"",1,0)=0,"",IF(OR($A64="",$B64="",$C64="",$D64="",$E64="",$F64="",$G64="",$J64="",$K64="",$N64=""),"Unvollständig",IF($L64&lt;=0,"Prüfen",IF($P64&gt;=0,"Ausreichend","Engpass"))))</f>
        <v/>
      </c>
      <c r="S64" s="8">
        <f>IF($R64="","",IF($R64="Engpass","Kapazitätslücke prüfen",IF($R64="Prüfen","Zeitansatz prüfen",IF($R64="Unvollständig","Pflichtfelder ergänzen",IF(AND($J64&lt;&gt;"",$J64&lt;'Parameter'!$B$8),"Verfügbarkeit unter Warnschwelle prüfen",IF($P64=0,"Grenzfall ohne Reserve","Reserve vorhanden"))))))</f>
        <v/>
      </c>
    </row>
    <row r="65">
      <c r="A65" s="36" t="n"/>
      <c r="B65" s="20" t="n"/>
      <c r="C65" s="20" t="n"/>
      <c r="D65" s="20" t="n"/>
      <c r="E65" s="20" t="n"/>
      <c r="F65" s="20" t="n"/>
      <c r="G65" s="21" t="n"/>
      <c r="H65" s="21" t="n"/>
      <c r="I65" s="21" t="n"/>
      <c r="J65" s="37" t="n"/>
      <c r="K65" s="23" t="n"/>
      <c r="L65" s="27">
        <f>IF(OR($G65="",$J65=""),"",IFERROR(MAX(0,($G65-IF($H65="",0,$H65)-IF($I65="",0,$I65))*$J65),""))</f>
        <v/>
      </c>
      <c r="M65" s="27">
        <f>IF(OR($L65="",$K65="",$K65&lt;=0),"",IFERROR($L65*60/$K65,""))</f>
        <v/>
      </c>
      <c r="N65" s="21" t="n"/>
      <c r="O65" s="28">
        <f>IF(OR($L65="",$N65="",$N65&lt;=0),"",IFERROR(INT($L65*60/$N65),""))</f>
        <v/>
      </c>
      <c r="P65" s="28">
        <f>IF(OR($O65="",$K65=""),"",IFERROR($O65-$K65,""))</f>
        <v/>
      </c>
      <c r="Q65" s="39">
        <f>IF(OR($K65="",$N65="",$L65="",$L65&lt;=0),"",IFERROR($K65*$N65/($L65*60),""))</f>
        <v/>
      </c>
      <c r="R65" s="10">
        <f>IF(COUNTA($A65:$K65)+IF($N65&lt;&gt;"",1,0)=0,"",IF(OR($A65="",$B65="",$C65="",$D65="",$E65="",$F65="",$G65="",$J65="",$K65="",$N65=""),"Unvollständig",IF($L65&lt;=0,"Prüfen",IF($P65&gt;=0,"Ausreichend","Engpass"))))</f>
        <v/>
      </c>
      <c r="S65" s="10">
        <f>IF($R65="","",IF($R65="Engpass","Kapazitätslücke prüfen",IF($R65="Prüfen","Zeitansatz prüfen",IF($R65="Unvollständig","Pflichtfelder ergänzen",IF(AND($J65&lt;&gt;"",$J65&lt;'Parameter'!$B$8),"Verfügbarkeit unter Warnschwelle prüfen",IF($P65=0,"Grenzfall ohne Reserve","Reserve vorhanden"))))))</f>
        <v/>
      </c>
    </row>
    <row r="66">
      <c r="A66" s="36" t="n"/>
      <c r="B66" s="20" t="n"/>
      <c r="C66" s="20" t="n"/>
      <c r="D66" s="20" t="n"/>
      <c r="E66" s="20" t="n"/>
      <c r="F66" s="20" t="n"/>
      <c r="G66" s="21" t="n"/>
      <c r="H66" s="21" t="n"/>
      <c r="I66" s="21" t="n"/>
      <c r="J66" s="37" t="n"/>
      <c r="K66" s="23" t="n"/>
      <c r="L66" s="24">
        <f>IF(OR($G66="",$J66=""),"",IFERROR(MAX(0,($G66-IF($H66="",0,$H66)-IF($I66="",0,$I66))*$J66),""))</f>
        <v/>
      </c>
      <c r="M66" s="24">
        <f>IF(OR($L66="",$K66="",$K66&lt;=0),"",IFERROR($L66*60/$K66,""))</f>
        <v/>
      </c>
      <c r="N66" s="21" t="n"/>
      <c r="O66" s="25">
        <f>IF(OR($L66="",$N66="",$N66&lt;=0),"",IFERROR(INT($L66*60/$N66),""))</f>
        <v/>
      </c>
      <c r="P66" s="25">
        <f>IF(OR($O66="",$K66=""),"",IFERROR($O66-$K66,""))</f>
        <v/>
      </c>
      <c r="Q66" s="38">
        <f>IF(OR($K66="",$N66="",$L66="",$L66&lt;=0),"",IFERROR($K66*$N66/($L66*60),""))</f>
        <v/>
      </c>
      <c r="R66" s="8">
        <f>IF(COUNTA($A66:$K66)+IF($N66&lt;&gt;"",1,0)=0,"",IF(OR($A66="",$B66="",$C66="",$D66="",$E66="",$F66="",$G66="",$J66="",$K66="",$N66=""),"Unvollständig",IF($L66&lt;=0,"Prüfen",IF($P66&gt;=0,"Ausreichend","Engpass"))))</f>
        <v/>
      </c>
      <c r="S66" s="8">
        <f>IF($R66="","",IF($R66="Engpass","Kapazitätslücke prüfen",IF($R66="Prüfen","Zeitansatz prüfen",IF($R66="Unvollständig","Pflichtfelder ergänzen",IF(AND($J66&lt;&gt;"",$J66&lt;'Parameter'!$B$8),"Verfügbarkeit unter Warnschwelle prüfen",IF($P66=0,"Grenzfall ohne Reserve","Reserve vorhanden"))))))</f>
        <v/>
      </c>
    </row>
    <row r="67">
      <c r="A67" s="36" t="n"/>
      <c r="B67" s="20" t="n"/>
      <c r="C67" s="20" t="n"/>
      <c r="D67" s="20" t="n"/>
      <c r="E67" s="20" t="n"/>
      <c r="F67" s="20" t="n"/>
      <c r="G67" s="21" t="n"/>
      <c r="H67" s="21" t="n"/>
      <c r="I67" s="21" t="n"/>
      <c r="J67" s="37" t="n"/>
      <c r="K67" s="23" t="n"/>
      <c r="L67" s="27">
        <f>IF(OR($G67="",$J67=""),"",IFERROR(MAX(0,($G67-IF($H67="",0,$H67)-IF($I67="",0,$I67))*$J67),""))</f>
        <v/>
      </c>
      <c r="M67" s="27">
        <f>IF(OR($L67="",$K67="",$K67&lt;=0),"",IFERROR($L67*60/$K67,""))</f>
        <v/>
      </c>
      <c r="N67" s="21" t="n"/>
      <c r="O67" s="28">
        <f>IF(OR($L67="",$N67="",$N67&lt;=0),"",IFERROR(INT($L67*60/$N67),""))</f>
        <v/>
      </c>
      <c r="P67" s="28">
        <f>IF(OR($O67="",$K67=""),"",IFERROR($O67-$K67,""))</f>
        <v/>
      </c>
      <c r="Q67" s="39">
        <f>IF(OR($K67="",$N67="",$L67="",$L67&lt;=0),"",IFERROR($K67*$N67/($L67*60),""))</f>
        <v/>
      </c>
      <c r="R67" s="10">
        <f>IF(COUNTA($A67:$K67)+IF($N67&lt;&gt;"",1,0)=0,"",IF(OR($A67="",$B67="",$C67="",$D67="",$E67="",$F67="",$G67="",$J67="",$K67="",$N67=""),"Unvollständig",IF($L67&lt;=0,"Prüfen",IF($P67&gt;=0,"Ausreichend","Engpass"))))</f>
        <v/>
      </c>
      <c r="S67" s="10">
        <f>IF($R67="","",IF($R67="Engpass","Kapazitätslücke prüfen",IF($R67="Prüfen","Zeitansatz prüfen",IF($R67="Unvollständig","Pflichtfelder ergänzen",IF(AND($J67&lt;&gt;"",$J67&lt;'Parameter'!$B$8),"Verfügbarkeit unter Warnschwelle prüfen",IF($P67=0,"Grenzfall ohne Reserve","Reserve vorhanden"))))))</f>
        <v/>
      </c>
    </row>
    <row r="68">
      <c r="A68" s="36" t="n"/>
      <c r="B68" s="20" t="n"/>
      <c r="C68" s="20" t="n"/>
      <c r="D68" s="20" t="n"/>
      <c r="E68" s="20" t="n"/>
      <c r="F68" s="20" t="n"/>
      <c r="G68" s="21" t="n"/>
      <c r="H68" s="21" t="n"/>
      <c r="I68" s="21" t="n"/>
      <c r="J68" s="37" t="n"/>
      <c r="K68" s="23" t="n"/>
      <c r="L68" s="24">
        <f>IF(OR($G68="",$J68=""),"",IFERROR(MAX(0,($G68-IF($H68="",0,$H68)-IF($I68="",0,$I68))*$J68),""))</f>
        <v/>
      </c>
      <c r="M68" s="24">
        <f>IF(OR($L68="",$K68="",$K68&lt;=0),"",IFERROR($L68*60/$K68,""))</f>
        <v/>
      </c>
      <c r="N68" s="21" t="n"/>
      <c r="O68" s="25">
        <f>IF(OR($L68="",$N68="",$N68&lt;=0),"",IFERROR(INT($L68*60/$N68),""))</f>
        <v/>
      </c>
      <c r="P68" s="25">
        <f>IF(OR($O68="",$K68=""),"",IFERROR($O68-$K68,""))</f>
        <v/>
      </c>
      <c r="Q68" s="38">
        <f>IF(OR($K68="",$N68="",$L68="",$L68&lt;=0),"",IFERROR($K68*$N68/($L68*60),""))</f>
        <v/>
      </c>
      <c r="R68" s="8">
        <f>IF(COUNTA($A68:$K68)+IF($N68&lt;&gt;"",1,0)=0,"",IF(OR($A68="",$B68="",$C68="",$D68="",$E68="",$F68="",$G68="",$J68="",$K68="",$N68=""),"Unvollständig",IF($L68&lt;=0,"Prüfen",IF($P68&gt;=0,"Ausreichend","Engpass"))))</f>
        <v/>
      </c>
      <c r="S68" s="8">
        <f>IF($R68="","",IF($R68="Engpass","Kapazitätslücke prüfen",IF($R68="Prüfen","Zeitansatz prüfen",IF($R68="Unvollständig","Pflichtfelder ergänzen",IF(AND($J68&lt;&gt;"",$J68&lt;'Parameter'!$B$8),"Verfügbarkeit unter Warnschwelle prüfen",IF($P68=0,"Grenzfall ohne Reserve","Reserve vorhanden"))))))</f>
        <v/>
      </c>
    </row>
    <row r="69">
      <c r="A69" s="36" t="n"/>
      <c r="B69" s="20" t="n"/>
      <c r="C69" s="20" t="n"/>
      <c r="D69" s="20" t="n"/>
      <c r="E69" s="20" t="n"/>
      <c r="F69" s="20" t="n"/>
      <c r="G69" s="21" t="n"/>
      <c r="H69" s="21" t="n"/>
      <c r="I69" s="21" t="n"/>
      <c r="J69" s="37" t="n"/>
      <c r="K69" s="23" t="n"/>
      <c r="L69" s="27">
        <f>IF(OR($G69="",$J69=""),"",IFERROR(MAX(0,($G69-IF($H69="",0,$H69)-IF($I69="",0,$I69))*$J69),""))</f>
        <v/>
      </c>
      <c r="M69" s="27">
        <f>IF(OR($L69="",$K69="",$K69&lt;=0),"",IFERROR($L69*60/$K69,""))</f>
        <v/>
      </c>
      <c r="N69" s="21" t="n"/>
      <c r="O69" s="28">
        <f>IF(OR($L69="",$N69="",$N69&lt;=0),"",IFERROR(INT($L69*60/$N69),""))</f>
        <v/>
      </c>
      <c r="P69" s="28">
        <f>IF(OR($O69="",$K69=""),"",IFERROR($O69-$K69,""))</f>
        <v/>
      </c>
      <c r="Q69" s="39">
        <f>IF(OR($K69="",$N69="",$L69="",$L69&lt;=0),"",IFERROR($K69*$N69/($L69*60),""))</f>
        <v/>
      </c>
      <c r="R69" s="10">
        <f>IF(COUNTA($A69:$K69)+IF($N69&lt;&gt;"",1,0)=0,"",IF(OR($A69="",$B69="",$C69="",$D69="",$E69="",$F69="",$G69="",$J69="",$K69="",$N69=""),"Unvollständig",IF($L69&lt;=0,"Prüfen",IF($P69&gt;=0,"Ausreichend","Engpass"))))</f>
        <v/>
      </c>
      <c r="S69" s="10">
        <f>IF($R69="","",IF($R69="Engpass","Kapazitätslücke prüfen",IF($R69="Prüfen","Zeitansatz prüfen",IF($R69="Unvollständig","Pflichtfelder ergänzen",IF(AND($J69&lt;&gt;"",$J69&lt;'Parameter'!$B$8),"Verfügbarkeit unter Warnschwelle prüfen",IF($P69=0,"Grenzfall ohne Reserve","Reserve vorhanden"))))))</f>
        <v/>
      </c>
    </row>
    <row r="70">
      <c r="A70" s="36" t="n"/>
      <c r="B70" s="20" t="n"/>
      <c r="C70" s="20" t="n"/>
      <c r="D70" s="20" t="n"/>
      <c r="E70" s="20" t="n"/>
      <c r="F70" s="20" t="n"/>
      <c r="G70" s="21" t="n"/>
      <c r="H70" s="21" t="n"/>
      <c r="I70" s="21" t="n"/>
      <c r="J70" s="37" t="n"/>
      <c r="K70" s="23" t="n"/>
      <c r="L70" s="24">
        <f>IF(OR($G70="",$J70=""),"",IFERROR(MAX(0,($G70-IF($H70="",0,$H70)-IF($I70="",0,$I70))*$J70),""))</f>
        <v/>
      </c>
      <c r="M70" s="24">
        <f>IF(OR($L70="",$K70="",$K70&lt;=0),"",IFERROR($L70*60/$K70,""))</f>
        <v/>
      </c>
      <c r="N70" s="21" t="n"/>
      <c r="O70" s="25">
        <f>IF(OR($L70="",$N70="",$N70&lt;=0),"",IFERROR(INT($L70*60/$N70),""))</f>
        <v/>
      </c>
      <c r="P70" s="25">
        <f>IF(OR($O70="",$K70=""),"",IFERROR($O70-$K70,""))</f>
        <v/>
      </c>
      <c r="Q70" s="38">
        <f>IF(OR($K70="",$N70="",$L70="",$L70&lt;=0),"",IFERROR($K70*$N70/($L70*60),""))</f>
        <v/>
      </c>
      <c r="R70" s="8">
        <f>IF(COUNTA($A70:$K70)+IF($N70&lt;&gt;"",1,0)=0,"",IF(OR($A70="",$B70="",$C70="",$D70="",$E70="",$F70="",$G70="",$J70="",$K70="",$N70=""),"Unvollständig",IF($L70&lt;=0,"Prüfen",IF($P70&gt;=0,"Ausreichend","Engpass"))))</f>
        <v/>
      </c>
      <c r="S70" s="8">
        <f>IF($R70="","",IF($R70="Engpass","Kapazitätslücke prüfen",IF($R70="Prüfen","Zeitansatz prüfen",IF($R70="Unvollständig","Pflichtfelder ergänzen",IF(AND($J70&lt;&gt;"",$J70&lt;'Parameter'!$B$8),"Verfügbarkeit unter Warnschwelle prüfen",IF($P70=0,"Grenzfall ohne Reserve","Reserve vorhanden"))))))</f>
        <v/>
      </c>
    </row>
    <row r="71">
      <c r="A71" s="36" t="n"/>
      <c r="B71" s="20" t="n"/>
      <c r="C71" s="20" t="n"/>
      <c r="D71" s="20" t="n"/>
      <c r="E71" s="20" t="n"/>
      <c r="F71" s="20" t="n"/>
      <c r="G71" s="21" t="n"/>
      <c r="H71" s="21" t="n"/>
      <c r="I71" s="21" t="n"/>
      <c r="J71" s="37" t="n"/>
      <c r="K71" s="23" t="n"/>
      <c r="L71" s="27">
        <f>IF(OR($G71="",$J71=""),"",IFERROR(MAX(0,($G71-IF($H71="",0,$H71)-IF($I71="",0,$I71))*$J71),""))</f>
        <v/>
      </c>
      <c r="M71" s="27">
        <f>IF(OR($L71="",$K71="",$K71&lt;=0),"",IFERROR($L71*60/$K71,""))</f>
        <v/>
      </c>
      <c r="N71" s="21" t="n"/>
      <c r="O71" s="28">
        <f>IF(OR($L71="",$N71="",$N71&lt;=0),"",IFERROR(INT($L71*60/$N71),""))</f>
        <v/>
      </c>
      <c r="P71" s="28">
        <f>IF(OR($O71="",$K71=""),"",IFERROR($O71-$K71,""))</f>
        <v/>
      </c>
      <c r="Q71" s="39">
        <f>IF(OR($K71="",$N71="",$L71="",$L71&lt;=0),"",IFERROR($K71*$N71/($L71*60),""))</f>
        <v/>
      </c>
      <c r="R71" s="10">
        <f>IF(COUNTA($A71:$K71)+IF($N71&lt;&gt;"",1,0)=0,"",IF(OR($A71="",$B71="",$C71="",$D71="",$E71="",$F71="",$G71="",$J71="",$K71="",$N71=""),"Unvollständig",IF($L71&lt;=0,"Prüfen",IF($P71&gt;=0,"Ausreichend","Engpass"))))</f>
        <v/>
      </c>
      <c r="S71" s="10">
        <f>IF($R71="","",IF($R71="Engpass","Kapazitätslücke prüfen",IF($R71="Prüfen","Zeitansatz prüfen",IF($R71="Unvollständig","Pflichtfelder ergänzen",IF(AND($J71&lt;&gt;"",$J71&lt;'Parameter'!$B$8),"Verfügbarkeit unter Warnschwelle prüfen",IF($P71=0,"Grenzfall ohne Reserve","Reserve vorhanden"))))))</f>
        <v/>
      </c>
    </row>
    <row r="72">
      <c r="A72" s="36" t="n"/>
      <c r="B72" s="20" t="n"/>
      <c r="C72" s="20" t="n"/>
      <c r="D72" s="20" t="n"/>
      <c r="E72" s="20" t="n"/>
      <c r="F72" s="20" t="n"/>
      <c r="G72" s="21" t="n"/>
      <c r="H72" s="21" t="n"/>
      <c r="I72" s="21" t="n"/>
      <c r="J72" s="37" t="n"/>
      <c r="K72" s="23" t="n"/>
      <c r="L72" s="24">
        <f>IF(OR($G72="",$J72=""),"",IFERROR(MAX(0,($G72-IF($H72="",0,$H72)-IF($I72="",0,$I72))*$J72),""))</f>
        <v/>
      </c>
      <c r="M72" s="24">
        <f>IF(OR($L72="",$K72="",$K72&lt;=0),"",IFERROR($L72*60/$K72,""))</f>
        <v/>
      </c>
      <c r="N72" s="21" t="n"/>
      <c r="O72" s="25">
        <f>IF(OR($L72="",$N72="",$N72&lt;=0),"",IFERROR(INT($L72*60/$N72),""))</f>
        <v/>
      </c>
      <c r="P72" s="25">
        <f>IF(OR($O72="",$K72=""),"",IFERROR($O72-$K72,""))</f>
        <v/>
      </c>
      <c r="Q72" s="38">
        <f>IF(OR($K72="",$N72="",$L72="",$L72&lt;=0),"",IFERROR($K72*$N72/($L72*60),""))</f>
        <v/>
      </c>
      <c r="R72" s="8">
        <f>IF(COUNTA($A72:$K72)+IF($N72&lt;&gt;"",1,0)=0,"",IF(OR($A72="",$B72="",$C72="",$D72="",$E72="",$F72="",$G72="",$J72="",$K72="",$N72=""),"Unvollständig",IF($L72&lt;=0,"Prüfen",IF($P72&gt;=0,"Ausreichend","Engpass"))))</f>
        <v/>
      </c>
      <c r="S72" s="8">
        <f>IF($R72="","",IF($R72="Engpass","Kapazitätslücke prüfen",IF($R72="Prüfen","Zeitansatz prüfen",IF($R72="Unvollständig","Pflichtfelder ergänzen",IF(AND($J72&lt;&gt;"",$J72&lt;'Parameter'!$B$8),"Verfügbarkeit unter Warnschwelle prüfen",IF($P72=0,"Grenzfall ohne Reserve","Reserve vorhanden"))))))</f>
        <v/>
      </c>
    </row>
    <row r="73">
      <c r="A73" s="36" t="n"/>
      <c r="B73" s="20" t="n"/>
      <c r="C73" s="20" t="n"/>
      <c r="D73" s="20" t="n"/>
      <c r="E73" s="20" t="n"/>
      <c r="F73" s="20" t="n"/>
      <c r="G73" s="21" t="n"/>
      <c r="H73" s="21" t="n"/>
      <c r="I73" s="21" t="n"/>
      <c r="J73" s="37" t="n"/>
      <c r="K73" s="23" t="n"/>
      <c r="L73" s="27">
        <f>IF(OR($G73="",$J73=""),"",IFERROR(MAX(0,($G73-IF($H73="",0,$H73)-IF($I73="",0,$I73))*$J73),""))</f>
        <v/>
      </c>
      <c r="M73" s="27">
        <f>IF(OR($L73="",$K73="",$K73&lt;=0),"",IFERROR($L73*60/$K73,""))</f>
        <v/>
      </c>
      <c r="N73" s="21" t="n"/>
      <c r="O73" s="28">
        <f>IF(OR($L73="",$N73="",$N73&lt;=0),"",IFERROR(INT($L73*60/$N73),""))</f>
        <v/>
      </c>
      <c r="P73" s="28">
        <f>IF(OR($O73="",$K73=""),"",IFERROR($O73-$K73,""))</f>
        <v/>
      </c>
      <c r="Q73" s="39">
        <f>IF(OR($K73="",$N73="",$L73="",$L73&lt;=0),"",IFERROR($K73*$N73/($L73*60),""))</f>
        <v/>
      </c>
      <c r="R73" s="10">
        <f>IF(COUNTA($A73:$K73)+IF($N73&lt;&gt;"",1,0)=0,"",IF(OR($A73="",$B73="",$C73="",$D73="",$E73="",$F73="",$G73="",$J73="",$K73="",$N73=""),"Unvollständig",IF($L73&lt;=0,"Prüfen",IF($P73&gt;=0,"Ausreichend","Engpass"))))</f>
        <v/>
      </c>
      <c r="S73" s="10">
        <f>IF($R73="","",IF($R73="Engpass","Kapazitätslücke prüfen",IF($R73="Prüfen","Zeitansatz prüfen",IF($R73="Unvollständig","Pflichtfelder ergänzen",IF(AND($J73&lt;&gt;"",$J73&lt;'Parameter'!$B$8),"Verfügbarkeit unter Warnschwelle prüfen",IF($P73=0,"Grenzfall ohne Reserve","Reserve vorhanden"))))))</f>
        <v/>
      </c>
    </row>
    <row r="74">
      <c r="A74" s="36" t="n"/>
      <c r="B74" s="20" t="n"/>
      <c r="C74" s="20" t="n"/>
      <c r="D74" s="20" t="n"/>
      <c r="E74" s="20" t="n"/>
      <c r="F74" s="20" t="n"/>
      <c r="G74" s="21" t="n"/>
      <c r="H74" s="21" t="n"/>
      <c r="I74" s="21" t="n"/>
      <c r="J74" s="37" t="n"/>
      <c r="K74" s="23" t="n"/>
      <c r="L74" s="24">
        <f>IF(OR($G74="",$J74=""),"",IFERROR(MAX(0,($G74-IF($H74="",0,$H74)-IF($I74="",0,$I74))*$J74),""))</f>
        <v/>
      </c>
      <c r="M74" s="24">
        <f>IF(OR($L74="",$K74="",$K74&lt;=0),"",IFERROR($L74*60/$K74,""))</f>
        <v/>
      </c>
      <c r="N74" s="21" t="n"/>
      <c r="O74" s="25">
        <f>IF(OR($L74="",$N74="",$N74&lt;=0),"",IFERROR(INT($L74*60/$N74),""))</f>
        <v/>
      </c>
      <c r="P74" s="25">
        <f>IF(OR($O74="",$K74=""),"",IFERROR($O74-$K74,""))</f>
        <v/>
      </c>
      <c r="Q74" s="38">
        <f>IF(OR($K74="",$N74="",$L74="",$L74&lt;=0),"",IFERROR($K74*$N74/($L74*60),""))</f>
        <v/>
      </c>
      <c r="R74" s="8">
        <f>IF(COUNTA($A74:$K74)+IF($N74&lt;&gt;"",1,0)=0,"",IF(OR($A74="",$B74="",$C74="",$D74="",$E74="",$F74="",$G74="",$J74="",$K74="",$N74=""),"Unvollständig",IF($L74&lt;=0,"Prüfen",IF($P74&gt;=0,"Ausreichend","Engpass"))))</f>
        <v/>
      </c>
      <c r="S74" s="8">
        <f>IF($R74="","",IF($R74="Engpass","Kapazitätslücke prüfen",IF($R74="Prüfen","Zeitansatz prüfen",IF($R74="Unvollständig","Pflichtfelder ergänzen",IF(AND($J74&lt;&gt;"",$J74&lt;'Parameter'!$B$8),"Verfügbarkeit unter Warnschwelle prüfen",IF($P74=0,"Grenzfall ohne Reserve","Reserve vorhanden"))))))</f>
        <v/>
      </c>
    </row>
    <row r="75">
      <c r="A75" s="36" t="n"/>
      <c r="B75" s="20" t="n"/>
      <c r="C75" s="20" t="n"/>
      <c r="D75" s="20" t="n"/>
      <c r="E75" s="20" t="n"/>
      <c r="F75" s="20" t="n"/>
      <c r="G75" s="21" t="n"/>
      <c r="H75" s="21" t="n"/>
      <c r="I75" s="21" t="n"/>
      <c r="J75" s="37" t="n"/>
      <c r="K75" s="23" t="n"/>
      <c r="L75" s="27">
        <f>IF(OR($G75="",$J75=""),"",IFERROR(MAX(0,($G75-IF($H75="",0,$H75)-IF($I75="",0,$I75))*$J75),""))</f>
        <v/>
      </c>
      <c r="M75" s="27">
        <f>IF(OR($L75="",$K75="",$K75&lt;=0),"",IFERROR($L75*60/$K75,""))</f>
        <v/>
      </c>
      <c r="N75" s="21" t="n"/>
      <c r="O75" s="28">
        <f>IF(OR($L75="",$N75="",$N75&lt;=0),"",IFERROR(INT($L75*60/$N75),""))</f>
        <v/>
      </c>
      <c r="P75" s="28">
        <f>IF(OR($O75="",$K75=""),"",IFERROR($O75-$K75,""))</f>
        <v/>
      </c>
      <c r="Q75" s="39">
        <f>IF(OR($K75="",$N75="",$L75="",$L75&lt;=0),"",IFERROR($K75*$N75/($L75*60),""))</f>
        <v/>
      </c>
      <c r="R75" s="10">
        <f>IF(COUNTA($A75:$K75)+IF($N75&lt;&gt;"",1,0)=0,"",IF(OR($A75="",$B75="",$C75="",$D75="",$E75="",$F75="",$G75="",$J75="",$K75="",$N75=""),"Unvollständig",IF($L75&lt;=0,"Prüfen",IF($P75&gt;=0,"Ausreichend","Engpass"))))</f>
        <v/>
      </c>
      <c r="S75" s="10">
        <f>IF($R75="","",IF($R75="Engpass","Kapazitätslücke prüfen",IF($R75="Prüfen","Zeitansatz prüfen",IF($R75="Unvollständig","Pflichtfelder ergänzen",IF(AND($J75&lt;&gt;"",$J75&lt;'Parameter'!$B$8),"Verfügbarkeit unter Warnschwelle prüfen",IF($P75=0,"Grenzfall ohne Reserve","Reserve vorhanden"))))))</f>
        <v/>
      </c>
    </row>
    <row r="76">
      <c r="A76" s="36" t="n"/>
      <c r="B76" s="20" t="n"/>
      <c r="C76" s="20" t="n"/>
      <c r="D76" s="20" t="n"/>
      <c r="E76" s="20" t="n"/>
      <c r="F76" s="20" t="n"/>
      <c r="G76" s="21" t="n"/>
      <c r="H76" s="21" t="n"/>
      <c r="I76" s="21" t="n"/>
      <c r="J76" s="37" t="n"/>
      <c r="K76" s="23" t="n"/>
      <c r="L76" s="24">
        <f>IF(OR($G76="",$J76=""),"",IFERROR(MAX(0,($G76-IF($H76="",0,$H76)-IF($I76="",0,$I76))*$J76),""))</f>
        <v/>
      </c>
      <c r="M76" s="24">
        <f>IF(OR($L76="",$K76="",$K76&lt;=0),"",IFERROR($L76*60/$K76,""))</f>
        <v/>
      </c>
      <c r="N76" s="21" t="n"/>
      <c r="O76" s="25">
        <f>IF(OR($L76="",$N76="",$N76&lt;=0),"",IFERROR(INT($L76*60/$N76),""))</f>
        <v/>
      </c>
      <c r="P76" s="25">
        <f>IF(OR($O76="",$K76=""),"",IFERROR($O76-$K76,""))</f>
        <v/>
      </c>
      <c r="Q76" s="38">
        <f>IF(OR($K76="",$N76="",$L76="",$L76&lt;=0),"",IFERROR($K76*$N76/($L76*60),""))</f>
        <v/>
      </c>
      <c r="R76" s="8">
        <f>IF(COUNTA($A76:$K76)+IF($N76&lt;&gt;"",1,0)=0,"",IF(OR($A76="",$B76="",$C76="",$D76="",$E76="",$F76="",$G76="",$J76="",$K76="",$N76=""),"Unvollständig",IF($L76&lt;=0,"Prüfen",IF($P76&gt;=0,"Ausreichend","Engpass"))))</f>
        <v/>
      </c>
      <c r="S76" s="8">
        <f>IF($R76="","",IF($R76="Engpass","Kapazitätslücke prüfen",IF($R76="Prüfen","Zeitansatz prüfen",IF($R76="Unvollständig","Pflichtfelder ergänzen",IF(AND($J76&lt;&gt;"",$J76&lt;'Parameter'!$B$8),"Verfügbarkeit unter Warnschwelle prüfen",IF($P76=0,"Grenzfall ohne Reserve","Reserve vorhanden"))))))</f>
        <v/>
      </c>
    </row>
    <row r="77">
      <c r="A77" s="36" t="n"/>
      <c r="B77" s="20" t="n"/>
      <c r="C77" s="20" t="n"/>
      <c r="D77" s="20" t="n"/>
      <c r="E77" s="20" t="n"/>
      <c r="F77" s="20" t="n"/>
      <c r="G77" s="21" t="n"/>
      <c r="H77" s="21" t="n"/>
      <c r="I77" s="21" t="n"/>
      <c r="J77" s="37" t="n"/>
      <c r="K77" s="23" t="n"/>
      <c r="L77" s="27">
        <f>IF(OR($G77="",$J77=""),"",IFERROR(MAX(0,($G77-IF($H77="",0,$H77)-IF($I77="",0,$I77))*$J77),""))</f>
        <v/>
      </c>
      <c r="M77" s="27">
        <f>IF(OR($L77="",$K77="",$K77&lt;=0),"",IFERROR($L77*60/$K77,""))</f>
        <v/>
      </c>
      <c r="N77" s="21" t="n"/>
      <c r="O77" s="28">
        <f>IF(OR($L77="",$N77="",$N77&lt;=0),"",IFERROR(INT($L77*60/$N77),""))</f>
        <v/>
      </c>
      <c r="P77" s="28">
        <f>IF(OR($O77="",$K77=""),"",IFERROR($O77-$K77,""))</f>
        <v/>
      </c>
      <c r="Q77" s="39">
        <f>IF(OR($K77="",$N77="",$L77="",$L77&lt;=0),"",IFERROR($K77*$N77/($L77*60),""))</f>
        <v/>
      </c>
      <c r="R77" s="10">
        <f>IF(COUNTA($A77:$K77)+IF($N77&lt;&gt;"",1,0)=0,"",IF(OR($A77="",$B77="",$C77="",$D77="",$E77="",$F77="",$G77="",$J77="",$K77="",$N77=""),"Unvollständig",IF($L77&lt;=0,"Prüfen",IF($P77&gt;=0,"Ausreichend","Engpass"))))</f>
        <v/>
      </c>
      <c r="S77" s="10">
        <f>IF($R77="","",IF($R77="Engpass","Kapazitätslücke prüfen",IF($R77="Prüfen","Zeitansatz prüfen",IF($R77="Unvollständig","Pflichtfelder ergänzen",IF(AND($J77&lt;&gt;"",$J77&lt;'Parameter'!$B$8),"Verfügbarkeit unter Warnschwelle prüfen",IF($P77=0,"Grenzfall ohne Reserve","Reserve vorhanden"))))))</f>
        <v/>
      </c>
    </row>
    <row r="78">
      <c r="A78" s="36" t="n"/>
      <c r="B78" s="20" t="n"/>
      <c r="C78" s="20" t="n"/>
      <c r="D78" s="20" t="n"/>
      <c r="E78" s="20" t="n"/>
      <c r="F78" s="20" t="n"/>
      <c r="G78" s="21" t="n"/>
      <c r="H78" s="21" t="n"/>
      <c r="I78" s="21" t="n"/>
      <c r="J78" s="37" t="n"/>
      <c r="K78" s="23" t="n"/>
      <c r="L78" s="24">
        <f>IF(OR($G78="",$J78=""),"",IFERROR(MAX(0,($G78-IF($H78="",0,$H78)-IF($I78="",0,$I78))*$J78),""))</f>
        <v/>
      </c>
      <c r="M78" s="24">
        <f>IF(OR($L78="",$K78="",$K78&lt;=0),"",IFERROR($L78*60/$K78,""))</f>
        <v/>
      </c>
      <c r="N78" s="21" t="n"/>
      <c r="O78" s="25">
        <f>IF(OR($L78="",$N78="",$N78&lt;=0),"",IFERROR(INT($L78*60/$N78),""))</f>
        <v/>
      </c>
      <c r="P78" s="25">
        <f>IF(OR($O78="",$K78=""),"",IFERROR($O78-$K78,""))</f>
        <v/>
      </c>
      <c r="Q78" s="38">
        <f>IF(OR($K78="",$N78="",$L78="",$L78&lt;=0),"",IFERROR($K78*$N78/($L78*60),""))</f>
        <v/>
      </c>
      <c r="R78" s="8">
        <f>IF(COUNTA($A78:$K78)+IF($N78&lt;&gt;"",1,0)=0,"",IF(OR($A78="",$B78="",$C78="",$D78="",$E78="",$F78="",$G78="",$J78="",$K78="",$N78=""),"Unvollständig",IF($L78&lt;=0,"Prüfen",IF($P78&gt;=0,"Ausreichend","Engpass"))))</f>
        <v/>
      </c>
      <c r="S78" s="8">
        <f>IF($R78="","",IF($R78="Engpass","Kapazitätslücke prüfen",IF($R78="Prüfen","Zeitansatz prüfen",IF($R78="Unvollständig","Pflichtfelder ergänzen",IF(AND($J78&lt;&gt;"",$J78&lt;'Parameter'!$B$8),"Verfügbarkeit unter Warnschwelle prüfen",IF($P78=0,"Grenzfall ohne Reserve","Reserve vorhanden"))))))</f>
        <v/>
      </c>
    </row>
    <row r="79">
      <c r="A79" s="36" t="n"/>
      <c r="B79" s="20" t="n"/>
      <c r="C79" s="20" t="n"/>
      <c r="D79" s="20" t="n"/>
      <c r="E79" s="20" t="n"/>
      <c r="F79" s="20" t="n"/>
      <c r="G79" s="21" t="n"/>
      <c r="H79" s="21" t="n"/>
      <c r="I79" s="21" t="n"/>
      <c r="J79" s="37" t="n"/>
      <c r="K79" s="23" t="n"/>
      <c r="L79" s="27">
        <f>IF(OR($G79="",$J79=""),"",IFERROR(MAX(0,($G79-IF($H79="",0,$H79)-IF($I79="",0,$I79))*$J79),""))</f>
        <v/>
      </c>
      <c r="M79" s="27">
        <f>IF(OR($L79="",$K79="",$K79&lt;=0),"",IFERROR($L79*60/$K79,""))</f>
        <v/>
      </c>
      <c r="N79" s="21" t="n"/>
      <c r="O79" s="28">
        <f>IF(OR($L79="",$N79="",$N79&lt;=0),"",IFERROR(INT($L79*60/$N79),""))</f>
        <v/>
      </c>
      <c r="P79" s="28">
        <f>IF(OR($O79="",$K79=""),"",IFERROR($O79-$K79,""))</f>
        <v/>
      </c>
      <c r="Q79" s="39">
        <f>IF(OR($K79="",$N79="",$L79="",$L79&lt;=0),"",IFERROR($K79*$N79/($L79*60),""))</f>
        <v/>
      </c>
      <c r="R79" s="10">
        <f>IF(COUNTA($A79:$K79)+IF($N79&lt;&gt;"",1,0)=0,"",IF(OR($A79="",$B79="",$C79="",$D79="",$E79="",$F79="",$G79="",$J79="",$K79="",$N79=""),"Unvollständig",IF($L79&lt;=0,"Prüfen",IF($P79&gt;=0,"Ausreichend","Engpass"))))</f>
        <v/>
      </c>
      <c r="S79" s="10">
        <f>IF($R79="","",IF($R79="Engpass","Kapazitätslücke prüfen",IF($R79="Prüfen","Zeitansatz prüfen",IF($R79="Unvollständig","Pflichtfelder ergänzen",IF(AND($J79&lt;&gt;"",$J79&lt;'Parameter'!$B$8),"Verfügbarkeit unter Warnschwelle prüfen",IF($P79=0,"Grenzfall ohne Reserve","Reserve vorhanden"))))))</f>
        <v/>
      </c>
    </row>
    <row r="80">
      <c r="A80" s="36" t="n"/>
      <c r="B80" s="20" t="n"/>
      <c r="C80" s="20" t="n"/>
      <c r="D80" s="20" t="n"/>
      <c r="E80" s="20" t="n"/>
      <c r="F80" s="20" t="n"/>
      <c r="G80" s="21" t="n"/>
      <c r="H80" s="21" t="n"/>
      <c r="I80" s="21" t="n"/>
      <c r="J80" s="37" t="n"/>
      <c r="K80" s="23" t="n"/>
      <c r="L80" s="24">
        <f>IF(OR($G80="",$J80=""),"",IFERROR(MAX(0,($G80-IF($H80="",0,$H80)-IF($I80="",0,$I80))*$J80),""))</f>
        <v/>
      </c>
      <c r="M80" s="24">
        <f>IF(OR($L80="",$K80="",$K80&lt;=0),"",IFERROR($L80*60/$K80,""))</f>
        <v/>
      </c>
      <c r="N80" s="21" t="n"/>
      <c r="O80" s="25">
        <f>IF(OR($L80="",$N80="",$N80&lt;=0),"",IFERROR(INT($L80*60/$N80),""))</f>
        <v/>
      </c>
      <c r="P80" s="25">
        <f>IF(OR($O80="",$K80=""),"",IFERROR($O80-$K80,""))</f>
        <v/>
      </c>
      <c r="Q80" s="38">
        <f>IF(OR($K80="",$N80="",$L80="",$L80&lt;=0),"",IFERROR($K80*$N80/($L80*60),""))</f>
        <v/>
      </c>
      <c r="R80" s="8">
        <f>IF(COUNTA($A80:$K80)+IF($N80&lt;&gt;"",1,0)=0,"",IF(OR($A80="",$B80="",$C80="",$D80="",$E80="",$F80="",$G80="",$J80="",$K80="",$N80=""),"Unvollständig",IF($L80&lt;=0,"Prüfen",IF($P80&gt;=0,"Ausreichend","Engpass"))))</f>
        <v/>
      </c>
      <c r="S80" s="8">
        <f>IF($R80="","",IF($R80="Engpass","Kapazitätslücke prüfen",IF($R80="Prüfen","Zeitansatz prüfen",IF($R80="Unvollständig","Pflichtfelder ergänzen",IF(AND($J80&lt;&gt;"",$J80&lt;'Parameter'!$B$8),"Verfügbarkeit unter Warnschwelle prüfen",IF($P80=0,"Grenzfall ohne Reserve","Reserve vorhanden"))))))</f>
        <v/>
      </c>
    </row>
    <row r="81">
      <c r="A81" s="36" t="n"/>
      <c r="B81" s="20" t="n"/>
      <c r="C81" s="20" t="n"/>
      <c r="D81" s="20" t="n"/>
      <c r="E81" s="20" t="n"/>
      <c r="F81" s="20" t="n"/>
      <c r="G81" s="21" t="n"/>
      <c r="H81" s="21" t="n"/>
      <c r="I81" s="21" t="n"/>
      <c r="J81" s="37" t="n"/>
      <c r="K81" s="23" t="n"/>
      <c r="L81" s="27">
        <f>IF(OR($G81="",$J81=""),"",IFERROR(MAX(0,($G81-IF($H81="",0,$H81)-IF($I81="",0,$I81))*$J81),""))</f>
        <v/>
      </c>
      <c r="M81" s="27">
        <f>IF(OR($L81="",$K81="",$K81&lt;=0),"",IFERROR($L81*60/$K81,""))</f>
        <v/>
      </c>
      <c r="N81" s="21" t="n"/>
      <c r="O81" s="28">
        <f>IF(OR($L81="",$N81="",$N81&lt;=0),"",IFERROR(INT($L81*60/$N81),""))</f>
        <v/>
      </c>
      <c r="P81" s="28">
        <f>IF(OR($O81="",$K81=""),"",IFERROR($O81-$K81,""))</f>
        <v/>
      </c>
      <c r="Q81" s="39">
        <f>IF(OR($K81="",$N81="",$L81="",$L81&lt;=0),"",IFERROR($K81*$N81/($L81*60),""))</f>
        <v/>
      </c>
      <c r="R81" s="10">
        <f>IF(COUNTA($A81:$K81)+IF($N81&lt;&gt;"",1,0)=0,"",IF(OR($A81="",$B81="",$C81="",$D81="",$E81="",$F81="",$G81="",$J81="",$K81="",$N81=""),"Unvollständig",IF($L81&lt;=0,"Prüfen",IF($P81&gt;=0,"Ausreichend","Engpass"))))</f>
        <v/>
      </c>
      <c r="S81" s="10">
        <f>IF($R81="","",IF($R81="Engpass","Kapazitätslücke prüfen",IF($R81="Prüfen","Zeitansatz prüfen",IF($R81="Unvollständig","Pflichtfelder ergänzen",IF(AND($J81&lt;&gt;"",$J81&lt;'Parameter'!$B$8),"Verfügbarkeit unter Warnschwelle prüfen",IF($P81=0,"Grenzfall ohne Reserve","Reserve vorhanden"))))))</f>
        <v/>
      </c>
    </row>
    <row r="82">
      <c r="A82" s="36" t="n"/>
      <c r="B82" s="20" t="n"/>
      <c r="C82" s="20" t="n"/>
      <c r="D82" s="20" t="n"/>
      <c r="E82" s="20" t="n"/>
      <c r="F82" s="20" t="n"/>
      <c r="G82" s="21" t="n"/>
      <c r="H82" s="21" t="n"/>
      <c r="I82" s="21" t="n"/>
      <c r="J82" s="37" t="n"/>
      <c r="K82" s="23" t="n"/>
      <c r="L82" s="24">
        <f>IF(OR($G82="",$J82=""),"",IFERROR(MAX(0,($G82-IF($H82="",0,$H82)-IF($I82="",0,$I82))*$J82),""))</f>
        <v/>
      </c>
      <c r="M82" s="24">
        <f>IF(OR($L82="",$K82="",$K82&lt;=0),"",IFERROR($L82*60/$K82,""))</f>
        <v/>
      </c>
      <c r="N82" s="21" t="n"/>
      <c r="O82" s="25">
        <f>IF(OR($L82="",$N82="",$N82&lt;=0),"",IFERROR(INT($L82*60/$N82),""))</f>
        <v/>
      </c>
      <c r="P82" s="25">
        <f>IF(OR($O82="",$K82=""),"",IFERROR($O82-$K82,""))</f>
        <v/>
      </c>
      <c r="Q82" s="38">
        <f>IF(OR($K82="",$N82="",$L82="",$L82&lt;=0),"",IFERROR($K82*$N82/($L82*60),""))</f>
        <v/>
      </c>
      <c r="R82" s="8">
        <f>IF(COUNTA($A82:$K82)+IF($N82&lt;&gt;"",1,0)=0,"",IF(OR($A82="",$B82="",$C82="",$D82="",$E82="",$F82="",$G82="",$J82="",$K82="",$N82=""),"Unvollständig",IF($L82&lt;=0,"Prüfen",IF($P82&gt;=0,"Ausreichend","Engpass"))))</f>
        <v/>
      </c>
      <c r="S82" s="8">
        <f>IF($R82="","",IF($R82="Engpass","Kapazitätslücke prüfen",IF($R82="Prüfen","Zeitansatz prüfen",IF($R82="Unvollständig","Pflichtfelder ergänzen",IF(AND($J82&lt;&gt;"",$J82&lt;'Parameter'!$B$8),"Verfügbarkeit unter Warnschwelle prüfen",IF($P82=0,"Grenzfall ohne Reserve","Reserve vorhanden"))))))</f>
        <v/>
      </c>
    </row>
    <row r="83">
      <c r="A83" s="36" t="n"/>
      <c r="B83" s="20" t="n"/>
      <c r="C83" s="20" t="n"/>
      <c r="D83" s="20" t="n"/>
      <c r="E83" s="20" t="n"/>
      <c r="F83" s="20" t="n"/>
      <c r="G83" s="21" t="n"/>
      <c r="H83" s="21" t="n"/>
      <c r="I83" s="21" t="n"/>
      <c r="J83" s="37" t="n"/>
      <c r="K83" s="23" t="n"/>
      <c r="L83" s="27">
        <f>IF(OR($G83="",$J83=""),"",IFERROR(MAX(0,($G83-IF($H83="",0,$H83)-IF($I83="",0,$I83))*$J83),""))</f>
        <v/>
      </c>
      <c r="M83" s="27">
        <f>IF(OR($L83="",$K83="",$K83&lt;=0),"",IFERROR($L83*60/$K83,""))</f>
        <v/>
      </c>
      <c r="N83" s="21" t="n"/>
      <c r="O83" s="28">
        <f>IF(OR($L83="",$N83="",$N83&lt;=0),"",IFERROR(INT($L83*60/$N83),""))</f>
        <v/>
      </c>
      <c r="P83" s="28">
        <f>IF(OR($O83="",$K83=""),"",IFERROR($O83-$K83,""))</f>
        <v/>
      </c>
      <c r="Q83" s="39">
        <f>IF(OR($K83="",$N83="",$L83="",$L83&lt;=0),"",IFERROR($K83*$N83/($L83*60),""))</f>
        <v/>
      </c>
      <c r="R83" s="10">
        <f>IF(COUNTA($A83:$K83)+IF($N83&lt;&gt;"",1,0)=0,"",IF(OR($A83="",$B83="",$C83="",$D83="",$E83="",$F83="",$G83="",$J83="",$K83="",$N83=""),"Unvollständig",IF($L83&lt;=0,"Prüfen",IF($P83&gt;=0,"Ausreichend","Engpass"))))</f>
        <v/>
      </c>
      <c r="S83" s="10">
        <f>IF($R83="","",IF($R83="Engpass","Kapazitätslücke prüfen",IF($R83="Prüfen","Zeitansatz prüfen",IF($R83="Unvollständig","Pflichtfelder ergänzen",IF(AND($J83&lt;&gt;"",$J83&lt;'Parameter'!$B$8),"Verfügbarkeit unter Warnschwelle prüfen",IF($P83=0,"Grenzfall ohne Reserve","Reserve vorhanden"))))))</f>
        <v/>
      </c>
    </row>
    <row r="84">
      <c r="A84" s="36" t="n"/>
      <c r="B84" s="20" t="n"/>
      <c r="C84" s="20" t="n"/>
      <c r="D84" s="20" t="n"/>
      <c r="E84" s="20" t="n"/>
      <c r="F84" s="20" t="n"/>
      <c r="G84" s="21" t="n"/>
      <c r="H84" s="21" t="n"/>
      <c r="I84" s="21" t="n"/>
      <c r="J84" s="37" t="n"/>
      <c r="K84" s="23" t="n"/>
      <c r="L84" s="24">
        <f>IF(OR($G84="",$J84=""),"",IFERROR(MAX(0,($G84-IF($H84="",0,$H84)-IF($I84="",0,$I84))*$J84),""))</f>
        <v/>
      </c>
      <c r="M84" s="24">
        <f>IF(OR($L84="",$K84="",$K84&lt;=0),"",IFERROR($L84*60/$K84,""))</f>
        <v/>
      </c>
      <c r="N84" s="21" t="n"/>
      <c r="O84" s="25">
        <f>IF(OR($L84="",$N84="",$N84&lt;=0),"",IFERROR(INT($L84*60/$N84),""))</f>
        <v/>
      </c>
      <c r="P84" s="25">
        <f>IF(OR($O84="",$K84=""),"",IFERROR($O84-$K84,""))</f>
        <v/>
      </c>
      <c r="Q84" s="38">
        <f>IF(OR($K84="",$N84="",$L84="",$L84&lt;=0),"",IFERROR($K84*$N84/($L84*60),""))</f>
        <v/>
      </c>
      <c r="R84" s="8">
        <f>IF(COUNTA($A84:$K84)+IF($N84&lt;&gt;"",1,0)=0,"",IF(OR($A84="",$B84="",$C84="",$D84="",$E84="",$F84="",$G84="",$J84="",$K84="",$N84=""),"Unvollständig",IF($L84&lt;=0,"Prüfen",IF($P84&gt;=0,"Ausreichend","Engpass"))))</f>
        <v/>
      </c>
      <c r="S84" s="8">
        <f>IF($R84="","",IF($R84="Engpass","Kapazitätslücke prüfen",IF($R84="Prüfen","Zeitansatz prüfen",IF($R84="Unvollständig","Pflichtfelder ergänzen",IF(AND($J84&lt;&gt;"",$J84&lt;'Parameter'!$B$8),"Verfügbarkeit unter Warnschwelle prüfen",IF($P84=0,"Grenzfall ohne Reserve","Reserve vorhanden"))))))</f>
        <v/>
      </c>
    </row>
    <row r="85">
      <c r="A85" s="36" t="n"/>
      <c r="B85" s="20" t="n"/>
      <c r="C85" s="20" t="n"/>
      <c r="D85" s="20" t="n"/>
      <c r="E85" s="20" t="n"/>
      <c r="F85" s="20" t="n"/>
      <c r="G85" s="21" t="n"/>
      <c r="H85" s="21" t="n"/>
      <c r="I85" s="21" t="n"/>
      <c r="J85" s="37" t="n"/>
      <c r="K85" s="23" t="n"/>
      <c r="L85" s="27">
        <f>IF(OR($G85="",$J85=""),"",IFERROR(MAX(0,($G85-IF($H85="",0,$H85)-IF($I85="",0,$I85))*$J85),""))</f>
        <v/>
      </c>
      <c r="M85" s="27">
        <f>IF(OR($L85="",$K85="",$K85&lt;=0),"",IFERROR($L85*60/$K85,""))</f>
        <v/>
      </c>
      <c r="N85" s="21" t="n"/>
      <c r="O85" s="28">
        <f>IF(OR($L85="",$N85="",$N85&lt;=0),"",IFERROR(INT($L85*60/$N85),""))</f>
        <v/>
      </c>
      <c r="P85" s="28">
        <f>IF(OR($O85="",$K85=""),"",IFERROR($O85-$K85,""))</f>
        <v/>
      </c>
      <c r="Q85" s="39">
        <f>IF(OR($K85="",$N85="",$L85="",$L85&lt;=0),"",IFERROR($K85*$N85/($L85*60),""))</f>
        <v/>
      </c>
      <c r="R85" s="10">
        <f>IF(COUNTA($A85:$K85)+IF($N85&lt;&gt;"",1,0)=0,"",IF(OR($A85="",$B85="",$C85="",$D85="",$E85="",$F85="",$G85="",$J85="",$K85="",$N85=""),"Unvollständig",IF($L85&lt;=0,"Prüfen",IF($P85&gt;=0,"Ausreichend","Engpass"))))</f>
        <v/>
      </c>
      <c r="S85" s="10">
        <f>IF($R85="","",IF($R85="Engpass","Kapazitätslücke prüfen",IF($R85="Prüfen","Zeitansatz prüfen",IF($R85="Unvollständig","Pflichtfelder ergänzen",IF(AND($J85&lt;&gt;"",$J85&lt;'Parameter'!$B$8),"Verfügbarkeit unter Warnschwelle prüfen",IF($P85=0,"Grenzfall ohne Reserve","Reserve vorhanden"))))))</f>
        <v/>
      </c>
    </row>
    <row r="86">
      <c r="A86" s="36" t="n"/>
      <c r="B86" s="20" t="n"/>
      <c r="C86" s="20" t="n"/>
      <c r="D86" s="20" t="n"/>
      <c r="E86" s="20" t="n"/>
      <c r="F86" s="20" t="n"/>
      <c r="G86" s="21" t="n"/>
      <c r="H86" s="21" t="n"/>
      <c r="I86" s="21" t="n"/>
      <c r="J86" s="37" t="n"/>
      <c r="K86" s="23" t="n"/>
      <c r="L86" s="24">
        <f>IF(OR($G86="",$J86=""),"",IFERROR(MAX(0,($G86-IF($H86="",0,$H86)-IF($I86="",0,$I86))*$J86),""))</f>
        <v/>
      </c>
      <c r="M86" s="24">
        <f>IF(OR($L86="",$K86="",$K86&lt;=0),"",IFERROR($L86*60/$K86,""))</f>
        <v/>
      </c>
      <c r="N86" s="21" t="n"/>
      <c r="O86" s="25">
        <f>IF(OR($L86="",$N86="",$N86&lt;=0),"",IFERROR(INT($L86*60/$N86),""))</f>
        <v/>
      </c>
      <c r="P86" s="25">
        <f>IF(OR($O86="",$K86=""),"",IFERROR($O86-$K86,""))</f>
        <v/>
      </c>
      <c r="Q86" s="38">
        <f>IF(OR($K86="",$N86="",$L86="",$L86&lt;=0),"",IFERROR($K86*$N86/($L86*60),""))</f>
        <v/>
      </c>
      <c r="R86" s="8">
        <f>IF(COUNTA($A86:$K86)+IF($N86&lt;&gt;"",1,0)=0,"",IF(OR($A86="",$B86="",$C86="",$D86="",$E86="",$F86="",$G86="",$J86="",$K86="",$N86=""),"Unvollständig",IF($L86&lt;=0,"Prüfen",IF($P86&gt;=0,"Ausreichend","Engpass"))))</f>
        <v/>
      </c>
      <c r="S86" s="8">
        <f>IF($R86="","",IF($R86="Engpass","Kapazitätslücke prüfen",IF($R86="Prüfen","Zeitansatz prüfen",IF($R86="Unvollständig","Pflichtfelder ergänzen",IF(AND($J86&lt;&gt;"",$J86&lt;'Parameter'!$B$8),"Verfügbarkeit unter Warnschwelle prüfen",IF($P86=0,"Grenzfall ohne Reserve","Reserve vorhanden"))))))</f>
        <v/>
      </c>
    </row>
    <row r="87">
      <c r="A87" s="36" t="n"/>
      <c r="B87" s="20" t="n"/>
      <c r="C87" s="20" t="n"/>
      <c r="D87" s="20" t="n"/>
      <c r="E87" s="20" t="n"/>
      <c r="F87" s="20" t="n"/>
      <c r="G87" s="21" t="n"/>
      <c r="H87" s="21" t="n"/>
      <c r="I87" s="21" t="n"/>
      <c r="J87" s="37" t="n"/>
      <c r="K87" s="23" t="n"/>
      <c r="L87" s="27">
        <f>IF(OR($G87="",$J87=""),"",IFERROR(MAX(0,($G87-IF($H87="",0,$H87)-IF($I87="",0,$I87))*$J87),""))</f>
        <v/>
      </c>
      <c r="M87" s="27">
        <f>IF(OR($L87="",$K87="",$K87&lt;=0),"",IFERROR($L87*60/$K87,""))</f>
        <v/>
      </c>
      <c r="N87" s="21" t="n"/>
      <c r="O87" s="28">
        <f>IF(OR($L87="",$N87="",$N87&lt;=0),"",IFERROR(INT($L87*60/$N87),""))</f>
        <v/>
      </c>
      <c r="P87" s="28">
        <f>IF(OR($O87="",$K87=""),"",IFERROR($O87-$K87,""))</f>
        <v/>
      </c>
      <c r="Q87" s="39">
        <f>IF(OR($K87="",$N87="",$L87="",$L87&lt;=0),"",IFERROR($K87*$N87/($L87*60),""))</f>
        <v/>
      </c>
      <c r="R87" s="10">
        <f>IF(COUNTA($A87:$K87)+IF($N87&lt;&gt;"",1,0)=0,"",IF(OR($A87="",$B87="",$C87="",$D87="",$E87="",$F87="",$G87="",$J87="",$K87="",$N87=""),"Unvollständig",IF($L87&lt;=0,"Prüfen",IF($P87&gt;=0,"Ausreichend","Engpass"))))</f>
        <v/>
      </c>
      <c r="S87" s="10">
        <f>IF($R87="","",IF($R87="Engpass","Kapazitätslücke prüfen",IF($R87="Prüfen","Zeitansatz prüfen",IF($R87="Unvollständig","Pflichtfelder ergänzen",IF(AND($J87&lt;&gt;"",$J87&lt;'Parameter'!$B$8),"Verfügbarkeit unter Warnschwelle prüfen",IF($P87=0,"Grenzfall ohne Reserve","Reserve vorhanden"))))))</f>
        <v/>
      </c>
    </row>
    <row r="88">
      <c r="A88" s="36" t="n"/>
      <c r="B88" s="20" t="n"/>
      <c r="C88" s="20" t="n"/>
      <c r="D88" s="20" t="n"/>
      <c r="E88" s="20" t="n"/>
      <c r="F88" s="20" t="n"/>
      <c r="G88" s="21" t="n"/>
      <c r="H88" s="21" t="n"/>
      <c r="I88" s="21" t="n"/>
      <c r="J88" s="37" t="n"/>
      <c r="K88" s="23" t="n"/>
      <c r="L88" s="24">
        <f>IF(OR($G88="",$J88=""),"",IFERROR(MAX(0,($G88-IF($H88="",0,$H88)-IF($I88="",0,$I88))*$J88),""))</f>
        <v/>
      </c>
      <c r="M88" s="24">
        <f>IF(OR($L88="",$K88="",$K88&lt;=0),"",IFERROR($L88*60/$K88,""))</f>
        <v/>
      </c>
      <c r="N88" s="21" t="n"/>
      <c r="O88" s="25">
        <f>IF(OR($L88="",$N88="",$N88&lt;=0),"",IFERROR(INT($L88*60/$N88),""))</f>
        <v/>
      </c>
      <c r="P88" s="25">
        <f>IF(OR($O88="",$K88=""),"",IFERROR($O88-$K88,""))</f>
        <v/>
      </c>
      <c r="Q88" s="38">
        <f>IF(OR($K88="",$N88="",$L88="",$L88&lt;=0),"",IFERROR($K88*$N88/($L88*60),""))</f>
        <v/>
      </c>
      <c r="R88" s="8">
        <f>IF(COUNTA($A88:$K88)+IF($N88&lt;&gt;"",1,0)=0,"",IF(OR($A88="",$B88="",$C88="",$D88="",$E88="",$F88="",$G88="",$J88="",$K88="",$N88=""),"Unvollständig",IF($L88&lt;=0,"Prüfen",IF($P88&gt;=0,"Ausreichend","Engpass"))))</f>
        <v/>
      </c>
      <c r="S88" s="8">
        <f>IF($R88="","",IF($R88="Engpass","Kapazitätslücke prüfen",IF($R88="Prüfen","Zeitansatz prüfen",IF($R88="Unvollständig","Pflichtfelder ergänzen",IF(AND($J88&lt;&gt;"",$J88&lt;'Parameter'!$B$8),"Verfügbarkeit unter Warnschwelle prüfen",IF($P88=0,"Grenzfall ohne Reserve","Reserve vorhanden"))))))</f>
        <v/>
      </c>
    </row>
    <row r="89">
      <c r="A89" s="36" t="n"/>
      <c r="B89" s="20" t="n"/>
      <c r="C89" s="20" t="n"/>
      <c r="D89" s="20" t="n"/>
      <c r="E89" s="20" t="n"/>
      <c r="F89" s="20" t="n"/>
      <c r="G89" s="21" t="n"/>
      <c r="H89" s="21" t="n"/>
      <c r="I89" s="21" t="n"/>
      <c r="J89" s="37" t="n"/>
      <c r="K89" s="23" t="n"/>
      <c r="L89" s="27">
        <f>IF(OR($G89="",$J89=""),"",IFERROR(MAX(0,($G89-IF($H89="",0,$H89)-IF($I89="",0,$I89))*$J89),""))</f>
        <v/>
      </c>
      <c r="M89" s="27">
        <f>IF(OR($L89="",$K89="",$K89&lt;=0),"",IFERROR($L89*60/$K89,""))</f>
        <v/>
      </c>
      <c r="N89" s="21" t="n"/>
      <c r="O89" s="28">
        <f>IF(OR($L89="",$N89="",$N89&lt;=0),"",IFERROR(INT($L89*60/$N89),""))</f>
        <v/>
      </c>
      <c r="P89" s="28">
        <f>IF(OR($O89="",$K89=""),"",IFERROR($O89-$K89,""))</f>
        <v/>
      </c>
      <c r="Q89" s="39">
        <f>IF(OR($K89="",$N89="",$L89="",$L89&lt;=0),"",IFERROR($K89*$N89/($L89*60),""))</f>
        <v/>
      </c>
      <c r="R89" s="10">
        <f>IF(COUNTA($A89:$K89)+IF($N89&lt;&gt;"",1,0)=0,"",IF(OR($A89="",$B89="",$C89="",$D89="",$E89="",$F89="",$G89="",$J89="",$K89="",$N89=""),"Unvollständig",IF($L89&lt;=0,"Prüfen",IF($P89&gt;=0,"Ausreichend","Engpass"))))</f>
        <v/>
      </c>
      <c r="S89" s="10">
        <f>IF($R89="","",IF($R89="Engpass","Kapazitätslücke prüfen",IF($R89="Prüfen","Zeitansatz prüfen",IF($R89="Unvollständig","Pflichtfelder ergänzen",IF(AND($J89&lt;&gt;"",$J89&lt;'Parameter'!$B$8),"Verfügbarkeit unter Warnschwelle prüfen",IF($P89=0,"Grenzfall ohne Reserve","Reserve vorhanden"))))))</f>
        <v/>
      </c>
    </row>
    <row r="90">
      <c r="A90" s="36" t="n"/>
      <c r="B90" s="20" t="n"/>
      <c r="C90" s="20" t="n"/>
      <c r="D90" s="20" t="n"/>
      <c r="E90" s="20" t="n"/>
      <c r="F90" s="20" t="n"/>
      <c r="G90" s="21" t="n"/>
      <c r="H90" s="21" t="n"/>
      <c r="I90" s="21" t="n"/>
      <c r="J90" s="37" t="n"/>
      <c r="K90" s="23" t="n"/>
      <c r="L90" s="24">
        <f>IF(OR($G90="",$J90=""),"",IFERROR(MAX(0,($G90-IF($H90="",0,$H90)-IF($I90="",0,$I90))*$J90),""))</f>
        <v/>
      </c>
      <c r="M90" s="24">
        <f>IF(OR($L90="",$K90="",$K90&lt;=0),"",IFERROR($L90*60/$K90,""))</f>
        <v/>
      </c>
      <c r="N90" s="21" t="n"/>
      <c r="O90" s="25">
        <f>IF(OR($L90="",$N90="",$N90&lt;=0),"",IFERROR(INT($L90*60/$N90),""))</f>
        <v/>
      </c>
      <c r="P90" s="25">
        <f>IF(OR($O90="",$K90=""),"",IFERROR($O90-$K90,""))</f>
        <v/>
      </c>
      <c r="Q90" s="38">
        <f>IF(OR($K90="",$N90="",$L90="",$L90&lt;=0),"",IFERROR($K90*$N90/($L90*60),""))</f>
        <v/>
      </c>
      <c r="R90" s="8">
        <f>IF(COUNTA($A90:$K90)+IF($N90&lt;&gt;"",1,0)=0,"",IF(OR($A90="",$B90="",$C90="",$D90="",$E90="",$F90="",$G90="",$J90="",$K90="",$N90=""),"Unvollständig",IF($L90&lt;=0,"Prüfen",IF($P90&gt;=0,"Ausreichend","Engpass"))))</f>
        <v/>
      </c>
      <c r="S90" s="8">
        <f>IF($R90="","",IF($R90="Engpass","Kapazitätslücke prüfen",IF($R90="Prüfen","Zeitansatz prüfen",IF($R90="Unvollständig","Pflichtfelder ergänzen",IF(AND($J90&lt;&gt;"",$J90&lt;'Parameter'!$B$8),"Verfügbarkeit unter Warnschwelle prüfen",IF($P90=0,"Grenzfall ohne Reserve","Reserve vorhanden"))))))</f>
        <v/>
      </c>
    </row>
    <row r="91">
      <c r="A91" s="36" t="n"/>
      <c r="B91" s="20" t="n"/>
      <c r="C91" s="20" t="n"/>
      <c r="D91" s="20" t="n"/>
      <c r="E91" s="20" t="n"/>
      <c r="F91" s="20" t="n"/>
      <c r="G91" s="21" t="n"/>
      <c r="H91" s="21" t="n"/>
      <c r="I91" s="21" t="n"/>
      <c r="J91" s="37" t="n"/>
      <c r="K91" s="23" t="n"/>
      <c r="L91" s="27">
        <f>IF(OR($G91="",$J91=""),"",IFERROR(MAX(0,($G91-IF($H91="",0,$H91)-IF($I91="",0,$I91))*$J91),""))</f>
        <v/>
      </c>
      <c r="M91" s="27">
        <f>IF(OR($L91="",$K91="",$K91&lt;=0),"",IFERROR($L91*60/$K91,""))</f>
        <v/>
      </c>
      <c r="N91" s="21" t="n"/>
      <c r="O91" s="28">
        <f>IF(OR($L91="",$N91="",$N91&lt;=0),"",IFERROR(INT($L91*60/$N91),""))</f>
        <v/>
      </c>
      <c r="P91" s="28">
        <f>IF(OR($O91="",$K91=""),"",IFERROR($O91-$K91,""))</f>
        <v/>
      </c>
      <c r="Q91" s="39">
        <f>IF(OR($K91="",$N91="",$L91="",$L91&lt;=0),"",IFERROR($K91*$N91/($L91*60),""))</f>
        <v/>
      </c>
      <c r="R91" s="10">
        <f>IF(COUNTA($A91:$K91)+IF($N91&lt;&gt;"",1,0)=0,"",IF(OR($A91="",$B91="",$C91="",$D91="",$E91="",$F91="",$G91="",$J91="",$K91="",$N91=""),"Unvollständig",IF($L91&lt;=0,"Prüfen",IF($P91&gt;=0,"Ausreichend","Engpass"))))</f>
        <v/>
      </c>
      <c r="S91" s="10">
        <f>IF($R91="","",IF($R91="Engpass","Kapazitätslücke prüfen",IF($R91="Prüfen","Zeitansatz prüfen",IF($R91="Unvollständig","Pflichtfelder ergänzen",IF(AND($J91&lt;&gt;"",$J91&lt;'Parameter'!$B$8),"Verfügbarkeit unter Warnschwelle prüfen",IF($P91=0,"Grenzfall ohne Reserve","Reserve vorhanden"))))))</f>
        <v/>
      </c>
    </row>
    <row r="92">
      <c r="A92" s="36" t="n"/>
      <c r="B92" s="20" t="n"/>
      <c r="C92" s="20" t="n"/>
      <c r="D92" s="20" t="n"/>
      <c r="E92" s="20" t="n"/>
      <c r="F92" s="20" t="n"/>
      <c r="G92" s="21" t="n"/>
      <c r="H92" s="21" t="n"/>
      <c r="I92" s="21" t="n"/>
      <c r="J92" s="37" t="n"/>
      <c r="K92" s="23" t="n"/>
      <c r="L92" s="24">
        <f>IF(OR($G92="",$J92=""),"",IFERROR(MAX(0,($G92-IF($H92="",0,$H92)-IF($I92="",0,$I92))*$J92),""))</f>
        <v/>
      </c>
      <c r="M92" s="24">
        <f>IF(OR($L92="",$K92="",$K92&lt;=0),"",IFERROR($L92*60/$K92,""))</f>
        <v/>
      </c>
      <c r="N92" s="21" t="n"/>
      <c r="O92" s="25">
        <f>IF(OR($L92="",$N92="",$N92&lt;=0),"",IFERROR(INT($L92*60/$N92),""))</f>
        <v/>
      </c>
      <c r="P92" s="25">
        <f>IF(OR($O92="",$K92=""),"",IFERROR($O92-$K92,""))</f>
        <v/>
      </c>
      <c r="Q92" s="38">
        <f>IF(OR($K92="",$N92="",$L92="",$L92&lt;=0),"",IFERROR($K92*$N92/($L92*60),""))</f>
        <v/>
      </c>
      <c r="R92" s="8">
        <f>IF(COUNTA($A92:$K92)+IF($N92&lt;&gt;"",1,0)=0,"",IF(OR($A92="",$B92="",$C92="",$D92="",$E92="",$F92="",$G92="",$J92="",$K92="",$N92=""),"Unvollständig",IF($L92&lt;=0,"Prüfen",IF($P92&gt;=0,"Ausreichend","Engpass"))))</f>
        <v/>
      </c>
      <c r="S92" s="8">
        <f>IF($R92="","",IF($R92="Engpass","Kapazitätslücke prüfen",IF($R92="Prüfen","Zeitansatz prüfen",IF($R92="Unvollständig","Pflichtfelder ergänzen",IF(AND($J92&lt;&gt;"",$J92&lt;'Parameter'!$B$8),"Verfügbarkeit unter Warnschwelle prüfen",IF($P92=0,"Grenzfall ohne Reserve","Reserve vorhanden"))))))</f>
        <v/>
      </c>
    </row>
    <row r="93">
      <c r="A93" s="36" t="n"/>
      <c r="B93" s="20" t="n"/>
      <c r="C93" s="20" t="n"/>
      <c r="D93" s="20" t="n"/>
      <c r="E93" s="20" t="n"/>
      <c r="F93" s="20" t="n"/>
      <c r="G93" s="21" t="n"/>
      <c r="H93" s="21" t="n"/>
      <c r="I93" s="21" t="n"/>
      <c r="J93" s="37" t="n"/>
      <c r="K93" s="23" t="n"/>
      <c r="L93" s="27">
        <f>IF(OR($G93="",$J93=""),"",IFERROR(MAX(0,($G93-IF($H93="",0,$H93)-IF($I93="",0,$I93))*$J93),""))</f>
        <v/>
      </c>
      <c r="M93" s="27">
        <f>IF(OR($L93="",$K93="",$K93&lt;=0),"",IFERROR($L93*60/$K93,""))</f>
        <v/>
      </c>
      <c r="N93" s="21" t="n"/>
      <c r="O93" s="28">
        <f>IF(OR($L93="",$N93="",$N93&lt;=0),"",IFERROR(INT($L93*60/$N93),""))</f>
        <v/>
      </c>
      <c r="P93" s="28">
        <f>IF(OR($O93="",$K93=""),"",IFERROR($O93-$K93,""))</f>
        <v/>
      </c>
      <c r="Q93" s="39">
        <f>IF(OR($K93="",$N93="",$L93="",$L93&lt;=0),"",IFERROR($K93*$N93/($L93*60),""))</f>
        <v/>
      </c>
      <c r="R93" s="10">
        <f>IF(COUNTA($A93:$K93)+IF($N93&lt;&gt;"",1,0)=0,"",IF(OR($A93="",$B93="",$C93="",$D93="",$E93="",$F93="",$G93="",$J93="",$K93="",$N93=""),"Unvollständig",IF($L93&lt;=0,"Prüfen",IF($P93&gt;=0,"Ausreichend","Engpass"))))</f>
        <v/>
      </c>
      <c r="S93" s="10">
        <f>IF($R93="","",IF($R93="Engpass","Kapazitätslücke prüfen",IF($R93="Prüfen","Zeitansatz prüfen",IF($R93="Unvollständig","Pflichtfelder ergänzen",IF(AND($J93&lt;&gt;"",$J93&lt;'Parameter'!$B$8),"Verfügbarkeit unter Warnschwelle prüfen",IF($P93=0,"Grenzfall ohne Reserve","Reserve vorhanden"))))))</f>
        <v/>
      </c>
    </row>
    <row r="94">
      <c r="A94" s="36" t="n"/>
      <c r="B94" s="20" t="n"/>
      <c r="C94" s="20" t="n"/>
      <c r="D94" s="20" t="n"/>
      <c r="E94" s="20" t="n"/>
      <c r="F94" s="20" t="n"/>
      <c r="G94" s="21" t="n"/>
      <c r="H94" s="21" t="n"/>
      <c r="I94" s="21" t="n"/>
      <c r="J94" s="37" t="n"/>
      <c r="K94" s="23" t="n"/>
      <c r="L94" s="24">
        <f>IF(OR($G94="",$J94=""),"",IFERROR(MAX(0,($G94-IF($H94="",0,$H94)-IF($I94="",0,$I94))*$J94),""))</f>
        <v/>
      </c>
      <c r="M94" s="24">
        <f>IF(OR($L94="",$K94="",$K94&lt;=0),"",IFERROR($L94*60/$K94,""))</f>
        <v/>
      </c>
      <c r="N94" s="21" t="n"/>
      <c r="O94" s="25">
        <f>IF(OR($L94="",$N94="",$N94&lt;=0),"",IFERROR(INT($L94*60/$N94),""))</f>
        <v/>
      </c>
      <c r="P94" s="25">
        <f>IF(OR($O94="",$K94=""),"",IFERROR($O94-$K94,""))</f>
        <v/>
      </c>
      <c r="Q94" s="38">
        <f>IF(OR($K94="",$N94="",$L94="",$L94&lt;=0),"",IFERROR($K94*$N94/($L94*60),""))</f>
        <v/>
      </c>
      <c r="R94" s="8">
        <f>IF(COUNTA($A94:$K94)+IF($N94&lt;&gt;"",1,0)=0,"",IF(OR($A94="",$B94="",$C94="",$D94="",$E94="",$F94="",$G94="",$J94="",$K94="",$N94=""),"Unvollständig",IF($L94&lt;=0,"Prüfen",IF($P94&gt;=0,"Ausreichend","Engpass"))))</f>
        <v/>
      </c>
      <c r="S94" s="8">
        <f>IF($R94="","",IF($R94="Engpass","Kapazitätslücke prüfen",IF($R94="Prüfen","Zeitansatz prüfen",IF($R94="Unvollständig","Pflichtfelder ergänzen",IF(AND($J94&lt;&gt;"",$J94&lt;'Parameter'!$B$8),"Verfügbarkeit unter Warnschwelle prüfen",IF($P94=0,"Grenzfall ohne Reserve","Reserve vorhanden"))))))</f>
        <v/>
      </c>
    </row>
    <row r="95">
      <c r="A95" s="36" t="n"/>
      <c r="B95" s="20" t="n"/>
      <c r="C95" s="20" t="n"/>
      <c r="D95" s="20" t="n"/>
      <c r="E95" s="20" t="n"/>
      <c r="F95" s="20" t="n"/>
      <c r="G95" s="21" t="n"/>
      <c r="H95" s="21" t="n"/>
      <c r="I95" s="21" t="n"/>
      <c r="J95" s="37" t="n"/>
      <c r="K95" s="23" t="n"/>
      <c r="L95" s="27">
        <f>IF(OR($G95="",$J95=""),"",IFERROR(MAX(0,($G95-IF($H95="",0,$H95)-IF($I95="",0,$I95))*$J95),""))</f>
        <v/>
      </c>
      <c r="M95" s="27">
        <f>IF(OR($L95="",$K95="",$K95&lt;=0),"",IFERROR($L95*60/$K95,""))</f>
        <v/>
      </c>
      <c r="N95" s="21" t="n"/>
      <c r="O95" s="28">
        <f>IF(OR($L95="",$N95="",$N95&lt;=0),"",IFERROR(INT($L95*60/$N95),""))</f>
        <v/>
      </c>
      <c r="P95" s="28">
        <f>IF(OR($O95="",$K95=""),"",IFERROR($O95-$K95,""))</f>
        <v/>
      </c>
      <c r="Q95" s="39">
        <f>IF(OR($K95="",$N95="",$L95="",$L95&lt;=0),"",IFERROR($K95*$N95/($L95*60),""))</f>
        <v/>
      </c>
      <c r="R95" s="10">
        <f>IF(COUNTA($A95:$K95)+IF($N95&lt;&gt;"",1,0)=0,"",IF(OR($A95="",$B95="",$C95="",$D95="",$E95="",$F95="",$G95="",$J95="",$K95="",$N95=""),"Unvollständig",IF($L95&lt;=0,"Prüfen",IF($P95&gt;=0,"Ausreichend","Engpass"))))</f>
        <v/>
      </c>
      <c r="S95" s="10">
        <f>IF($R95="","",IF($R95="Engpass","Kapazitätslücke prüfen",IF($R95="Prüfen","Zeitansatz prüfen",IF($R95="Unvollständig","Pflichtfelder ergänzen",IF(AND($J95&lt;&gt;"",$J95&lt;'Parameter'!$B$8),"Verfügbarkeit unter Warnschwelle prüfen",IF($P95=0,"Grenzfall ohne Reserve","Reserve vorhanden"))))))</f>
        <v/>
      </c>
    </row>
    <row r="96">
      <c r="A96" s="36" t="n"/>
      <c r="B96" s="20" t="n"/>
      <c r="C96" s="20" t="n"/>
      <c r="D96" s="20" t="n"/>
      <c r="E96" s="20" t="n"/>
      <c r="F96" s="20" t="n"/>
      <c r="G96" s="21" t="n"/>
      <c r="H96" s="21" t="n"/>
      <c r="I96" s="21" t="n"/>
      <c r="J96" s="37" t="n"/>
      <c r="K96" s="23" t="n"/>
      <c r="L96" s="24">
        <f>IF(OR($G96="",$J96=""),"",IFERROR(MAX(0,($G96-IF($H96="",0,$H96)-IF($I96="",0,$I96))*$J96),""))</f>
        <v/>
      </c>
      <c r="M96" s="24">
        <f>IF(OR($L96="",$K96="",$K96&lt;=0),"",IFERROR($L96*60/$K96,""))</f>
        <v/>
      </c>
      <c r="N96" s="21" t="n"/>
      <c r="O96" s="25">
        <f>IF(OR($L96="",$N96="",$N96&lt;=0),"",IFERROR(INT($L96*60/$N96),""))</f>
        <v/>
      </c>
      <c r="P96" s="25">
        <f>IF(OR($O96="",$K96=""),"",IFERROR($O96-$K96,""))</f>
        <v/>
      </c>
      <c r="Q96" s="38">
        <f>IF(OR($K96="",$N96="",$L96="",$L96&lt;=0),"",IFERROR($K96*$N96/($L96*60),""))</f>
        <v/>
      </c>
      <c r="R96" s="8">
        <f>IF(COUNTA($A96:$K96)+IF($N96&lt;&gt;"",1,0)=0,"",IF(OR($A96="",$B96="",$C96="",$D96="",$E96="",$F96="",$G96="",$J96="",$K96="",$N96=""),"Unvollständig",IF($L96&lt;=0,"Prüfen",IF($P96&gt;=0,"Ausreichend","Engpass"))))</f>
        <v/>
      </c>
      <c r="S96" s="8">
        <f>IF($R96="","",IF($R96="Engpass","Kapazitätslücke prüfen",IF($R96="Prüfen","Zeitansatz prüfen",IF($R96="Unvollständig","Pflichtfelder ergänzen",IF(AND($J96&lt;&gt;"",$J96&lt;'Parameter'!$B$8),"Verfügbarkeit unter Warnschwelle prüfen",IF($P96=0,"Grenzfall ohne Reserve","Reserve vorhanden"))))))</f>
        <v/>
      </c>
    </row>
    <row r="97">
      <c r="A97" s="36" t="n"/>
      <c r="B97" s="20" t="n"/>
      <c r="C97" s="20" t="n"/>
      <c r="D97" s="20" t="n"/>
      <c r="E97" s="20" t="n"/>
      <c r="F97" s="20" t="n"/>
      <c r="G97" s="21" t="n"/>
      <c r="H97" s="21" t="n"/>
      <c r="I97" s="21" t="n"/>
      <c r="J97" s="37" t="n"/>
      <c r="K97" s="23" t="n"/>
      <c r="L97" s="27">
        <f>IF(OR($G97="",$J97=""),"",IFERROR(MAX(0,($G97-IF($H97="",0,$H97)-IF($I97="",0,$I97))*$J97),""))</f>
        <v/>
      </c>
      <c r="M97" s="27">
        <f>IF(OR($L97="",$K97="",$K97&lt;=0),"",IFERROR($L97*60/$K97,""))</f>
        <v/>
      </c>
      <c r="N97" s="21" t="n"/>
      <c r="O97" s="28">
        <f>IF(OR($L97="",$N97="",$N97&lt;=0),"",IFERROR(INT($L97*60/$N97),""))</f>
        <v/>
      </c>
      <c r="P97" s="28">
        <f>IF(OR($O97="",$K97=""),"",IFERROR($O97-$K97,""))</f>
        <v/>
      </c>
      <c r="Q97" s="39">
        <f>IF(OR($K97="",$N97="",$L97="",$L97&lt;=0),"",IFERROR($K97*$N97/($L97*60),""))</f>
        <v/>
      </c>
      <c r="R97" s="10">
        <f>IF(COUNTA($A97:$K97)+IF($N97&lt;&gt;"",1,0)=0,"",IF(OR($A97="",$B97="",$C97="",$D97="",$E97="",$F97="",$G97="",$J97="",$K97="",$N97=""),"Unvollständig",IF($L97&lt;=0,"Prüfen",IF($P97&gt;=0,"Ausreichend","Engpass"))))</f>
        <v/>
      </c>
      <c r="S97" s="10">
        <f>IF($R97="","",IF($R97="Engpass","Kapazitätslücke prüfen",IF($R97="Prüfen","Zeitansatz prüfen",IF($R97="Unvollständig","Pflichtfelder ergänzen",IF(AND($J97&lt;&gt;"",$J97&lt;'Parameter'!$B$8),"Verfügbarkeit unter Warnschwelle prüfen",IF($P97=0,"Grenzfall ohne Reserve","Reserve vorhanden"))))))</f>
        <v/>
      </c>
    </row>
    <row r="98">
      <c r="A98" s="36" t="n"/>
      <c r="B98" s="20" t="n"/>
      <c r="C98" s="20" t="n"/>
      <c r="D98" s="20" t="n"/>
      <c r="E98" s="20" t="n"/>
      <c r="F98" s="20" t="n"/>
      <c r="G98" s="21" t="n"/>
      <c r="H98" s="21" t="n"/>
      <c r="I98" s="21" t="n"/>
      <c r="J98" s="37" t="n"/>
      <c r="K98" s="23" t="n"/>
      <c r="L98" s="24">
        <f>IF(OR($G98="",$J98=""),"",IFERROR(MAX(0,($G98-IF($H98="",0,$H98)-IF($I98="",0,$I98))*$J98),""))</f>
        <v/>
      </c>
      <c r="M98" s="24">
        <f>IF(OR($L98="",$K98="",$K98&lt;=0),"",IFERROR($L98*60/$K98,""))</f>
        <v/>
      </c>
      <c r="N98" s="21" t="n"/>
      <c r="O98" s="25">
        <f>IF(OR($L98="",$N98="",$N98&lt;=0),"",IFERROR(INT($L98*60/$N98),""))</f>
        <v/>
      </c>
      <c r="P98" s="25">
        <f>IF(OR($O98="",$K98=""),"",IFERROR($O98-$K98,""))</f>
        <v/>
      </c>
      <c r="Q98" s="38">
        <f>IF(OR($K98="",$N98="",$L98="",$L98&lt;=0),"",IFERROR($K98*$N98/($L98*60),""))</f>
        <v/>
      </c>
      <c r="R98" s="8">
        <f>IF(COUNTA($A98:$K98)+IF($N98&lt;&gt;"",1,0)=0,"",IF(OR($A98="",$B98="",$C98="",$D98="",$E98="",$F98="",$G98="",$J98="",$K98="",$N98=""),"Unvollständig",IF($L98&lt;=0,"Prüfen",IF($P98&gt;=0,"Ausreichend","Engpass"))))</f>
        <v/>
      </c>
      <c r="S98" s="8">
        <f>IF($R98="","",IF($R98="Engpass","Kapazitätslücke prüfen",IF($R98="Prüfen","Zeitansatz prüfen",IF($R98="Unvollständig","Pflichtfelder ergänzen",IF(AND($J98&lt;&gt;"",$J98&lt;'Parameter'!$B$8),"Verfügbarkeit unter Warnschwelle prüfen",IF($P98=0,"Grenzfall ohne Reserve","Reserve vorhanden"))))))</f>
        <v/>
      </c>
    </row>
    <row r="99">
      <c r="A99" s="36" t="n"/>
      <c r="B99" s="20" t="n"/>
      <c r="C99" s="20" t="n"/>
      <c r="D99" s="20" t="n"/>
      <c r="E99" s="20" t="n"/>
      <c r="F99" s="20" t="n"/>
      <c r="G99" s="21" t="n"/>
      <c r="H99" s="21" t="n"/>
      <c r="I99" s="21" t="n"/>
      <c r="J99" s="37" t="n"/>
      <c r="K99" s="23" t="n"/>
      <c r="L99" s="27">
        <f>IF(OR($G99="",$J99=""),"",IFERROR(MAX(0,($G99-IF($H99="",0,$H99)-IF($I99="",0,$I99))*$J99),""))</f>
        <v/>
      </c>
      <c r="M99" s="27">
        <f>IF(OR($L99="",$K99="",$K99&lt;=0),"",IFERROR($L99*60/$K99,""))</f>
        <v/>
      </c>
      <c r="N99" s="21" t="n"/>
      <c r="O99" s="28">
        <f>IF(OR($L99="",$N99="",$N99&lt;=0),"",IFERROR(INT($L99*60/$N99),""))</f>
        <v/>
      </c>
      <c r="P99" s="28">
        <f>IF(OR($O99="",$K99=""),"",IFERROR($O99-$K99,""))</f>
        <v/>
      </c>
      <c r="Q99" s="39">
        <f>IF(OR($K99="",$N99="",$L99="",$L99&lt;=0),"",IFERROR($K99*$N99/($L99*60),""))</f>
        <v/>
      </c>
      <c r="R99" s="10">
        <f>IF(COUNTA($A99:$K99)+IF($N99&lt;&gt;"",1,0)=0,"",IF(OR($A99="",$B99="",$C99="",$D99="",$E99="",$F99="",$G99="",$J99="",$K99="",$N99=""),"Unvollständig",IF($L99&lt;=0,"Prüfen",IF($P99&gt;=0,"Ausreichend","Engpass"))))</f>
        <v/>
      </c>
      <c r="S99" s="10">
        <f>IF($R99="","",IF($R99="Engpass","Kapazitätslücke prüfen",IF($R99="Prüfen","Zeitansatz prüfen",IF($R99="Unvollständig","Pflichtfelder ergänzen",IF(AND($J99&lt;&gt;"",$J99&lt;'Parameter'!$B$8),"Verfügbarkeit unter Warnschwelle prüfen",IF($P99=0,"Grenzfall ohne Reserve","Reserve vorhanden"))))))</f>
        <v/>
      </c>
    </row>
    <row r="100">
      <c r="A100" s="36" t="n"/>
      <c r="B100" s="20" t="n"/>
      <c r="C100" s="20" t="n"/>
      <c r="D100" s="20" t="n"/>
      <c r="E100" s="20" t="n"/>
      <c r="F100" s="20" t="n"/>
      <c r="G100" s="21" t="n"/>
      <c r="H100" s="21" t="n"/>
      <c r="I100" s="21" t="n"/>
      <c r="J100" s="37" t="n"/>
      <c r="K100" s="23" t="n"/>
      <c r="L100" s="24">
        <f>IF(OR($G100="",$J100=""),"",IFERROR(MAX(0,($G100-IF($H100="",0,$H100)-IF($I100="",0,$I100))*$J100),""))</f>
        <v/>
      </c>
      <c r="M100" s="24">
        <f>IF(OR($L100="",$K100="",$K100&lt;=0),"",IFERROR($L100*60/$K100,""))</f>
        <v/>
      </c>
      <c r="N100" s="21" t="n"/>
      <c r="O100" s="25">
        <f>IF(OR($L100="",$N100="",$N100&lt;=0),"",IFERROR(INT($L100*60/$N100),""))</f>
        <v/>
      </c>
      <c r="P100" s="25">
        <f>IF(OR($O100="",$K100=""),"",IFERROR($O100-$K100,""))</f>
        <v/>
      </c>
      <c r="Q100" s="38">
        <f>IF(OR($K100="",$N100="",$L100="",$L100&lt;=0),"",IFERROR($K100*$N100/($L100*60),""))</f>
        <v/>
      </c>
      <c r="R100" s="8">
        <f>IF(COUNTA($A100:$K100)+IF($N100&lt;&gt;"",1,0)=0,"",IF(OR($A100="",$B100="",$C100="",$D100="",$E100="",$F100="",$G100="",$J100="",$K100="",$N100=""),"Unvollständig",IF($L100&lt;=0,"Prüfen",IF($P100&gt;=0,"Ausreichend","Engpass"))))</f>
        <v/>
      </c>
      <c r="S100" s="8">
        <f>IF($R100="","",IF($R100="Engpass","Kapazitätslücke prüfen",IF($R100="Prüfen","Zeitansatz prüfen",IF($R100="Unvollständig","Pflichtfelder ergänzen",IF(AND($J100&lt;&gt;"",$J100&lt;'Parameter'!$B$8),"Verfügbarkeit unter Warnschwelle prüfen",IF($P100=0,"Grenzfall ohne Reserve","Reserve vorhanden"))))))</f>
        <v/>
      </c>
    </row>
    <row r="101">
      <c r="A101" s="36" t="n"/>
      <c r="B101" s="20" t="n"/>
      <c r="C101" s="20" t="n"/>
      <c r="D101" s="20" t="n"/>
      <c r="E101" s="20" t="n"/>
      <c r="F101" s="20" t="n"/>
      <c r="G101" s="21" t="n"/>
      <c r="H101" s="21" t="n"/>
      <c r="I101" s="21" t="n"/>
      <c r="J101" s="37" t="n"/>
      <c r="K101" s="23" t="n"/>
      <c r="L101" s="27">
        <f>IF(OR($G101="",$J101=""),"",IFERROR(MAX(0,($G101-IF($H101="",0,$H101)-IF($I101="",0,$I101))*$J101),""))</f>
        <v/>
      </c>
      <c r="M101" s="27">
        <f>IF(OR($L101="",$K101="",$K101&lt;=0),"",IFERROR($L101*60/$K101,""))</f>
        <v/>
      </c>
      <c r="N101" s="21" t="n"/>
      <c r="O101" s="28">
        <f>IF(OR($L101="",$N101="",$N101&lt;=0),"",IFERROR(INT($L101*60/$N101),""))</f>
        <v/>
      </c>
      <c r="P101" s="28">
        <f>IF(OR($O101="",$K101=""),"",IFERROR($O101-$K101,""))</f>
        <v/>
      </c>
      <c r="Q101" s="39">
        <f>IF(OR($K101="",$N101="",$L101="",$L101&lt;=0),"",IFERROR($K101*$N101/($L101*60),""))</f>
        <v/>
      </c>
      <c r="R101" s="10">
        <f>IF(COUNTA($A101:$K101)+IF($N101&lt;&gt;"",1,0)=0,"",IF(OR($A101="",$B101="",$C101="",$D101="",$E101="",$F101="",$G101="",$J101="",$K101="",$N101=""),"Unvollständig",IF($L101&lt;=0,"Prüfen",IF($P101&gt;=0,"Ausreichend","Engpass"))))</f>
        <v/>
      </c>
      <c r="S101" s="10">
        <f>IF($R101="","",IF($R101="Engpass","Kapazitätslücke prüfen",IF($R101="Prüfen","Zeitansatz prüfen",IF($R101="Unvollständig","Pflichtfelder ergänzen",IF(AND($J101&lt;&gt;"",$J101&lt;'Parameter'!$B$8),"Verfügbarkeit unter Warnschwelle prüfen",IF($P101=0,"Grenzfall ohne Reserve","Reserve vorhanden"))))))</f>
        <v/>
      </c>
    </row>
    <row r="102">
      <c r="A102" s="36" t="n"/>
      <c r="B102" s="20" t="n"/>
      <c r="C102" s="20" t="n"/>
      <c r="D102" s="20" t="n"/>
      <c r="E102" s="20" t="n"/>
      <c r="F102" s="20" t="n"/>
      <c r="G102" s="21" t="n"/>
      <c r="H102" s="21" t="n"/>
      <c r="I102" s="21" t="n"/>
      <c r="J102" s="37" t="n"/>
      <c r="K102" s="23" t="n"/>
      <c r="L102" s="24">
        <f>IF(OR($G102="",$J102=""),"",IFERROR(MAX(0,($G102-IF($H102="",0,$H102)-IF($I102="",0,$I102))*$J102),""))</f>
        <v/>
      </c>
      <c r="M102" s="24">
        <f>IF(OR($L102="",$K102="",$K102&lt;=0),"",IFERROR($L102*60/$K102,""))</f>
        <v/>
      </c>
      <c r="N102" s="21" t="n"/>
      <c r="O102" s="25">
        <f>IF(OR($L102="",$N102="",$N102&lt;=0),"",IFERROR(INT($L102*60/$N102),""))</f>
        <v/>
      </c>
      <c r="P102" s="25">
        <f>IF(OR($O102="",$K102=""),"",IFERROR($O102-$K102,""))</f>
        <v/>
      </c>
      <c r="Q102" s="38">
        <f>IF(OR($K102="",$N102="",$L102="",$L102&lt;=0),"",IFERROR($K102*$N102/($L102*60),""))</f>
        <v/>
      </c>
      <c r="R102" s="8">
        <f>IF(COUNTA($A102:$K102)+IF($N102&lt;&gt;"",1,0)=0,"",IF(OR($A102="",$B102="",$C102="",$D102="",$E102="",$F102="",$G102="",$J102="",$K102="",$N102=""),"Unvollständig",IF($L102&lt;=0,"Prüfen",IF($P102&gt;=0,"Ausreichend","Engpass"))))</f>
        <v/>
      </c>
      <c r="S102" s="8">
        <f>IF($R102="","",IF($R102="Engpass","Kapazitätslücke prüfen",IF($R102="Prüfen","Zeitansatz prüfen",IF($R102="Unvollständig","Pflichtfelder ergänzen",IF(AND($J102&lt;&gt;"",$J102&lt;'Parameter'!$B$8),"Verfügbarkeit unter Warnschwelle prüfen",IF($P102=0,"Grenzfall ohne Reserve","Reserve vorhanden"))))))</f>
        <v/>
      </c>
    </row>
    <row r="103">
      <c r="A103" s="36" t="n"/>
      <c r="B103" s="20" t="n"/>
      <c r="C103" s="20" t="n"/>
      <c r="D103" s="20" t="n"/>
      <c r="E103" s="20" t="n"/>
      <c r="F103" s="20" t="n"/>
      <c r="G103" s="21" t="n"/>
      <c r="H103" s="21" t="n"/>
      <c r="I103" s="21" t="n"/>
      <c r="J103" s="37" t="n"/>
      <c r="K103" s="23" t="n"/>
      <c r="L103" s="27">
        <f>IF(OR($G103="",$J103=""),"",IFERROR(MAX(0,($G103-IF($H103="",0,$H103)-IF($I103="",0,$I103))*$J103),""))</f>
        <v/>
      </c>
      <c r="M103" s="27">
        <f>IF(OR($L103="",$K103="",$K103&lt;=0),"",IFERROR($L103*60/$K103,""))</f>
        <v/>
      </c>
      <c r="N103" s="21" t="n"/>
      <c r="O103" s="28">
        <f>IF(OR($L103="",$N103="",$N103&lt;=0),"",IFERROR(INT($L103*60/$N103),""))</f>
        <v/>
      </c>
      <c r="P103" s="28">
        <f>IF(OR($O103="",$K103=""),"",IFERROR($O103-$K103,""))</f>
        <v/>
      </c>
      <c r="Q103" s="39">
        <f>IF(OR($K103="",$N103="",$L103="",$L103&lt;=0),"",IFERROR($K103*$N103/($L103*60),""))</f>
        <v/>
      </c>
      <c r="R103" s="10">
        <f>IF(COUNTA($A103:$K103)+IF($N103&lt;&gt;"",1,0)=0,"",IF(OR($A103="",$B103="",$C103="",$D103="",$E103="",$F103="",$G103="",$J103="",$K103="",$N103=""),"Unvollständig",IF($L103&lt;=0,"Prüfen",IF($P103&gt;=0,"Ausreichend","Engpass"))))</f>
        <v/>
      </c>
      <c r="S103" s="10">
        <f>IF($R103="","",IF($R103="Engpass","Kapazitätslücke prüfen",IF($R103="Prüfen","Zeitansatz prüfen",IF($R103="Unvollständig","Pflichtfelder ergänzen",IF(AND($J103&lt;&gt;"",$J103&lt;'Parameter'!$B$8),"Verfügbarkeit unter Warnschwelle prüfen",IF($P103=0,"Grenzfall ohne Reserve","Reserve vorhanden"))))))</f>
        <v/>
      </c>
    </row>
    <row r="104">
      <c r="A104" s="36" t="n"/>
      <c r="B104" s="20" t="n"/>
      <c r="C104" s="20" t="n"/>
      <c r="D104" s="20" t="n"/>
      <c r="E104" s="20" t="n"/>
      <c r="F104" s="20" t="n"/>
      <c r="G104" s="21" t="n"/>
      <c r="H104" s="21" t="n"/>
      <c r="I104" s="21" t="n"/>
      <c r="J104" s="37" t="n"/>
      <c r="K104" s="23" t="n"/>
      <c r="L104" s="24">
        <f>IF(OR($G104="",$J104=""),"",IFERROR(MAX(0,($G104-IF($H104="",0,$H104)-IF($I104="",0,$I104))*$J104),""))</f>
        <v/>
      </c>
      <c r="M104" s="24">
        <f>IF(OR($L104="",$K104="",$K104&lt;=0),"",IFERROR($L104*60/$K104,""))</f>
        <v/>
      </c>
      <c r="N104" s="21" t="n"/>
      <c r="O104" s="25">
        <f>IF(OR($L104="",$N104="",$N104&lt;=0),"",IFERROR(INT($L104*60/$N104),""))</f>
        <v/>
      </c>
      <c r="P104" s="25">
        <f>IF(OR($O104="",$K104=""),"",IFERROR($O104-$K104,""))</f>
        <v/>
      </c>
      <c r="Q104" s="38">
        <f>IF(OR($K104="",$N104="",$L104="",$L104&lt;=0),"",IFERROR($K104*$N104/($L104*60),""))</f>
        <v/>
      </c>
      <c r="R104" s="8">
        <f>IF(COUNTA($A104:$K104)+IF($N104&lt;&gt;"",1,0)=0,"",IF(OR($A104="",$B104="",$C104="",$D104="",$E104="",$F104="",$G104="",$J104="",$K104="",$N104=""),"Unvollständig",IF($L104&lt;=0,"Prüfen",IF($P104&gt;=0,"Ausreichend","Engpass"))))</f>
        <v/>
      </c>
      <c r="S104" s="8">
        <f>IF($R104="","",IF($R104="Engpass","Kapazitätslücke prüfen",IF($R104="Prüfen","Zeitansatz prüfen",IF($R104="Unvollständig","Pflichtfelder ergänzen",IF(AND($J104&lt;&gt;"",$J104&lt;'Parameter'!$B$8),"Verfügbarkeit unter Warnschwelle prüfen",IF($P104=0,"Grenzfall ohne Reserve","Reserve vorhanden"))))))</f>
        <v/>
      </c>
    </row>
    <row r="105">
      <c r="A105" s="36" t="n"/>
      <c r="B105" s="20" t="n"/>
      <c r="C105" s="20" t="n"/>
      <c r="D105" s="20" t="n"/>
      <c r="E105" s="20" t="n"/>
      <c r="F105" s="20" t="n"/>
      <c r="G105" s="21" t="n"/>
      <c r="H105" s="21" t="n"/>
      <c r="I105" s="21" t="n"/>
      <c r="J105" s="37" t="n"/>
      <c r="K105" s="23" t="n"/>
      <c r="L105" s="27">
        <f>IF(OR($G105="",$J105=""),"",IFERROR(MAX(0,($G105-IF($H105="",0,$H105)-IF($I105="",0,$I105))*$J105),""))</f>
        <v/>
      </c>
      <c r="M105" s="27">
        <f>IF(OR($L105="",$K105="",$K105&lt;=0),"",IFERROR($L105*60/$K105,""))</f>
        <v/>
      </c>
      <c r="N105" s="21" t="n"/>
      <c r="O105" s="28">
        <f>IF(OR($L105="",$N105="",$N105&lt;=0),"",IFERROR(INT($L105*60/$N105),""))</f>
        <v/>
      </c>
      <c r="P105" s="28">
        <f>IF(OR($O105="",$K105=""),"",IFERROR($O105-$K105,""))</f>
        <v/>
      </c>
      <c r="Q105" s="39">
        <f>IF(OR($K105="",$N105="",$L105="",$L105&lt;=0),"",IFERROR($K105*$N105/($L105*60),""))</f>
        <v/>
      </c>
      <c r="R105" s="10">
        <f>IF(COUNTA($A105:$K105)+IF($N105&lt;&gt;"",1,0)=0,"",IF(OR($A105="",$B105="",$C105="",$D105="",$E105="",$F105="",$G105="",$J105="",$K105="",$N105=""),"Unvollständig",IF($L105&lt;=0,"Prüfen",IF($P105&gt;=0,"Ausreichend","Engpass"))))</f>
        <v/>
      </c>
      <c r="S105" s="10">
        <f>IF($R105="","",IF($R105="Engpass","Kapazitätslücke prüfen",IF($R105="Prüfen","Zeitansatz prüfen",IF($R105="Unvollständig","Pflichtfelder ergänzen",IF(AND($J105&lt;&gt;"",$J105&lt;'Parameter'!$B$8),"Verfügbarkeit unter Warnschwelle prüfen",IF($P105=0,"Grenzfall ohne Reserve","Reserve vorhanden"))))))</f>
        <v/>
      </c>
    </row>
    <row r="106">
      <c r="A106" s="36" t="n"/>
      <c r="B106" s="20" t="n"/>
      <c r="C106" s="20" t="n"/>
      <c r="D106" s="20" t="n"/>
      <c r="E106" s="20" t="n"/>
      <c r="F106" s="20" t="n"/>
      <c r="G106" s="21" t="n"/>
      <c r="H106" s="21" t="n"/>
      <c r="I106" s="21" t="n"/>
      <c r="J106" s="37" t="n"/>
      <c r="K106" s="23" t="n"/>
      <c r="L106" s="24">
        <f>IF(OR($G106="",$J106=""),"",IFERROR(MAX(0,($G106-IF($H106="",0,$H106)-IF($I106="",0,$I106))*$J106),""))</f>
        <v/>
      </c>
      <c r="M106" s="24">
        <f>IF(OR($L106="",$K106="",$K106&lt;=0),"",IFERROR($L106*60/$K106,""))</f>
        <v/>
      </c>
      <c r="N106" s="21" t="n"/>
      <c r="O106" s="25">
        <f>IF(OR($L106="",$N106="",$N106&lt;=0),"",IFERROR(INT($L106*60/$N106),""))</f>
        <v/>
      </c>
      <c r="P106" s="25">
        <f>IF(OR($O106="",$K106=""),"",IFERROR($O106-$K106,""))</f>
        <v/>
      </c>
      <c r="Q106" s="38">
        <f>IF(OR($K106="",$N106="",$L106="",$L106&lt;=0),"",IFERROR($K106*$N106/($L106*60),""))</f>
        <v/>
      </c>
      <c r="R106" s="8">
        <f>IF(COUNTA($A106:$K106)+IF($N106&lt;&gt;"",1,0)=0,"",IF(OR($A106="",$B106="",$C106="",$D106="",$E106="",$F106="",$G106="",$J106="",$K106="",$N106=""),"Unvollständig",IF($L106&lt;=0,"Prüfen",IF($P106&gt;=0,"Ausreichend","Engpass"))))</f>
        <v/>
      </c>
      <c r="S106" s="8">
        <f>IF($R106="","",IF($R106="Engpass","Kapazitätslücke prüfen",IF($R106="Prüfen","Zeitansatz prüfen",IF($R106="Unvollständig","Pflichtfelder ergänzen",IF(AND($J106&lt;&gt;"",$J106&lt;'Parameter'!$B$8),"Verfügbarkeit unter Warnschwelle prüfen",IF($P106=0,"Grenzfall ohne Reserve","Reserve vorhanden"))))))</f>
        <v/>
      </c>
    </row>
    <row r="107">
      <c r="A107" s="36" t="n"/>
      <c r="B107" s="20" t="n"/>
      <c r="C107" s="20" t="n"/>
      <c r="D107" s="20" t="n"/>
      <c r="E107" s="20" t="n"/>
      <c r="F107" s="20" t="n"/>
      <c r="G107" s="21" t="n"/>
      <c r="H107" s="21" t="n"/>
      <c r="I107" s="21" t="n"/>
      <c r="J107" s="37" t="n"/>
      <c r="K107" s="23" t="n"/>
      <c r="L107" s="27">
        <f>IF(OR($G107="",$J107=""),"",IFERROR(MAX(0,($G107-IF($H107="",0,$H107)-IF($I107="",0,$I107))*$J107),""))</f>
        <v/>
      </c>
      <c r="M107" s="27">
        <f>IF(OR($L107="",$K107="",$K107&lt;=0),"",IFERROR($L107*60/$K107,""))</f>
        <v/>
      </c>
      <c r="N107" s="21" t="n"/>
      <c r="O107" s="28">
        <f>IF(OR($L107="",$N107="",$N107&lt;=0),"",IFERROR(INT($L107*60/$N107),""))</f>
        <v/>
      </c>
      <c r="P107" s="28">
        <f>IF(OR($O107="",$K107=""),"",IFERROR($O107-$K107,""))</f>
        <v/>
      </c>
      <c r="Q107" s="39">
        <f>IF(OR($K107="",$N107="",$L107="",$L107&lt;=0),"",IFERROR($K107*$N107/($L107*60),""))</f>
        <v/>
      </c>
      <c r="R107" s="10">
        <f>IF(COUNTA($A107:$K107)+IF($N107&lt;&gt;"",1,0)=0,"",IF(OR($A107="",$B107="",$C107="",$D107="",$E107="",$F107="",$G107="",$J107="",$K107="",$N107=""),"Unvollständig",IF($L107&lt;=0,"Prüfen",IF($P107&gt;=0,"Ausreichend","Engpass"))))</f>
        <v/>
      </c>
      <c r="S107" s="10">
        <f>IF($R107="","",IF($R107="Engpass","Kapazitätslücke prüfen",IF($R107="Prüfen","Zeitansatz prüfen",IF($R107="Unvollständig","Pflichtfelder ergänzen",IF(AND($J107&lt;&gt;"",$J107&lt;'Parameter'!$B$8),"Verfügbarkeit unter Warnschwelle prüfen",IF($P107=0,"Grenzfall ohne Reserve","Reserve vorhanden"))))))</f>
        <v/>
      </c>
    </row>
    <row r="108">
      <c r="A108" s="36" t="n"/>
      <c r="B108" s="20" t="n"/>
      <c r="C108" s="20" t="n"/>
      <c r="D108" s="20" t="n"/>
      <c r="E108" s="20" t="n"/>
      <c r="F108" s="20" t="n"/>
      <c r="G108" s="21" t="n"/>
      <c r="H108" s="21" t="n"/>
      <c r="I108" s="21" t="n"/>
      <c r="J108" s="37" t="n"/>
      <c r="K108" s="23" t="n"/>
      <c r="L108" s="24">
        <f>IF(OR($G108="",$J108=""),"",IFERROR(MAX(0,($G108-IF($H108="",0,$H108)-IF($I108="",0,$I108))*$J108),""))</f>
        <v/>
      </c>
      <c r="M108" s="24">
        <f>IF(OR($L108="",$K108="",$K108&lt;=0),"",IFERROR($L108*60/$K108,""))</f>
        <v/>
      </c>
      <c r="N108" s="21" t="n"/>
      <c r="O108" s="25">
        <f>IF(OR($L108="",$N108="",$N108&lt;=0),"",IFERROR(INT($L108*60/$N108),""))</f>
        <v/>
      </c>
      <c r="P108" s="25">
        <f>IF(OR($O108="",$K108=""),"",IFERROR($O108-$K108,""))</f>
        <v/>
      </c>
      <c r="Q108" s="38">
        <f>IF(OR($K108="",$N108="",$L108="",$L108&lt;=0),"",IFERROR($K108*$N108/($L108*60),""))</f>
        <v/>
      </c>
      <c r="R108" s="8">
        <f>IF(COUNTA($A108:$K108)+IF($N108&lt;&gt;"",1,0)=0,"",IF(OR($A108="",$B108="",$C108="",$D108="",$E108="",$F108="",$G108="",$J108="",$K108="",$N108=""),"Unvollständig",IF($L108&lt;=0,"Prüfen",IF($P108&gt;=0,"Ausreichend","Engpass"))))</f>
        <v/>
      </c>
      <c r="S108" s="8">
        <f>IF($R108="","",IF($R108="Engpass","Kapazitätslücke prüfen",IF($R108="Prüfen","Zeitansatz prüfen",IF($R108="Unvollständig","Pflichtfelder ergänzen",IF(AND($J108&lt;&gt;"",$J108&lt;'Parameter'!$B$8),"Verfügbarkeit unter Warnschwelle prüfen",IF($P108=0,"Grenzfall ohne Reserve","Reserve vorhanden"))))))</f>
        <v/>
      </c>
    </row>
    <row r="109">
      <c r="A109" s="36" t="n"/>
      <c r="B109" s="20" t="n"/>
      <c r="C109" s="20" t="n"/>
      <c r="D109" s="20" t="n"/>
      <c r="E109" s="20" t="n"/>
      <c r="F109" s="20" t="n"/>
      <c r="G109" s="21" t="n"/>
      <c r="H109" s="21" t="n"/>
      <c r="I109" s="21" t="n"/>
      <c r="J109" s="37" t="n"/>
      <c r="K109" s="23" t="n"/>
      <c r="L109" s="27">
        <f>IF(OR($G109="",$J109=""),"",IFERROR(MAX(0,($G109-IF($H109="",0,$H109)-IF($I109="",0,$I109))*$J109),""))</f>
        <v/>
      </c>
      <c r="M109" s="27">
        <f>IF(OR($L109="",$K109="",$K109&lt;=0),"",IFERROR($L109*60/$K109,""))</f>
        <v/>
      </c>
      <c r="N109" s="21" t="n"/>
      <c r="O109" s="28">
        <f>IF(OR($L109="",$N109="",$N109&lt;=0),"",IFERROR(INT($L109*60/$N109),""))</f>
        <v/>
      </c>
      <c r="P109" s="28">
        <f>IF(OR($O109="",$K109=""),"",IFERROR($O109-$K109,""))</f>
        <v/>
      </c>
      <c r="Q109" s="39">
        <f>IF(OR($K109="",$N109="",$L109="",$L109&lt;=0),"",IFERROR($K109*$N109/($L109*60),""))</f>
        <v/>
      </c>
      <c r="R109" s="10">
        <f>IF(COUNTA($A109:$K109)+IF($N109&lt;&gt;"",1,0)=0,"",IF(OR($A109="",$B109="",$C109="",$D109="",$E109="",$F109="",$G109="",$J109="",$K109="",$N109=""),"Unvollständig",IF($L109&lt;=0,"Prüfen",IF($P109&gt;=0,"Ausreichend","Engpass"))))</f>
        <v/>
      </c>
      <c r="S109" s="10">
        <f>IF($R109="","",IF($R109="Engpass","Kapazitätslücke prüfen",IF($R109="Prüfen","Zeitansatz prüfen",IF($R109="Unvollständig","Pflichtfelder ergänzen",IF(AND($J109&lt;&gt;"",$J109&lt;'Parameter'!$B$8),"Verfügbarkeit unter Warnschwelle prüfen",IF($P109=0,"Grenzfall ohne Reserve","Reserve vorhanden"))))))</f>
        <v/>
      </c>
    </row>
  </sheetData>
  <autoFilter ref="A9:S109"/>
  <mergeCells count="1">
    <mergeCell ref="A1:S1"/>
  </mergeCells>
  <conditionalFormatting sqref="B10:B109">
    <cfRule type="expression" priority="1" dxfId="0">
      <formula>AND($B10&lt;&gt;"",COUNTIF($B$10:$B$109,$B10)&gt;1)</formula>
    </cfRule>
  </conditionalFormatting>
  <conditionalFormatting sqref="P10:P109">
    <cfRule type="expression" priority="2" dxfId="0">
      <formula>AND($P10&lt;&gt;"",$P10&lt;0)</formula>
    </cfRule>
  </conditionalFormatting>
  <conditionalFormatting sqref="Q10:Q109">
    <cfRule type="expression" priority="3" dxfId="0">
      <formula>AND($Q10&lt;&gt;"",$Q10&gt;1)</formula>
    </cfRule>
  </conditionalFormatting>
  <conditionalFormatting sqref="R10:R109">
    <cfRule type="expression" priority="4" dxfId="1">
      <formula>$R10="Ausreichend"</formula>
    </cfRule>
    <cfRule type="expression" priority="5" dxfId="0">
      <formula>OR($R10="Engpass",$R10="Prüfen")</formula>
    </cfRule>
    <cfRule type="expression" priority="6" dxfId="2">
      <formula>$R10="Unvollständig"</formula>
    </cfRule>
  </conditionalFormatting>
  <conditionalFormatting sqref="S10:S109">
    <cfRule type="expression" priority="7" dxfId="0">
      <formula>IFERROR(ISNUMBER(SEARCH("prüfen",$S10)),FALSE())</formula>
    </cfRule>
  </conditionalFormatting>
  <dataValidations count="11">
    <dataValidation sqref="A10:A109" showDropDown="0" showInputMessage="1" showErrorMessage="1" allowBlank="0" errorTitle="Datum prüfen" error="Das Datum liegt außerhalb des vorbereiteten Planungszeitraums." promptTitle="Plan-Datum" prompt="Datum im aktuellen oder folgenden Kalenderjahr eingeben." type="date" errorStyle="warning" operator="between">
      <formula1>DATE(2026,1,1)</formula1>
      <formula2>DATE(2027,12,31)</formula2>
    </dataValidation>
    <dataValidation sqref="B10:B109" showDropDown="0" showInputMessage="1" showErrorMessage="1" allowBlank="0" errorTitle="Auftrag-ID prüfen" error="Die Kennung ist zu lang oder im vorbereiteten Bereich doppelt." promptTitle="Auftrag-ID" prompt="Eindeutige Kennung mit höchstens 30 Zeichen verwenden." type="custom" errorStyle="warning">
      <formula1>OR(B10="",AND(LEN(B10)&lt;=30,COUNTIF($B$10:$B$109,B10)=1))</formula1>
    </dataValidation>
    <dataValidation sqref="D10:D109" showDropDown="0" showInputMessage="1" showErrorMessage="1" allowBlank="0" errorTitle="Anlage prüfen" error="Der Wert ist nicht in der aktuellen Auswahlliste enthalten." promptTitle="Anlage" prompt="Eine Anlage aus der gepflegten Auswahlliste wählen." type="list" errorStyle="warning">
      <formula1>INDIRECT("'Parameter'!$A$11:$A$15")</formula1>
    </dataValidation>
    <dataValidation sqref="E10:E109" showDropDown="0" showInputMessage="1" showErrorMessage="1" allowBlank="0" errorTitle="Rolle prüfen" error="Der Wert ist nicht in der aktuellen Auswahlliste enthalten." promptTitle="Verantwortungsrolle" prompt="Eine betriebliche Rolle auswählen; keine Personendaten eintragen." type="list" errorStyle="warning">
      <formula1>INDIRECT("'Parameter'!$C$11:$C$15")</formula1>
    </dataValidation>
    <dataValidation sqref="F10:F109" showDropDown="0" showInputMessage="1" showErrorMessage="1" allowBlank="0" errorTitle="Schichtmodell prüfen" error="Der Wert ist nicht in der aktuellen Auswahlliste enthalten." promptTitle="Schichtmodell" prompt="Ein Schichtmodell aus der Auswahlliste wählen." type="list" errorStyle="warning">
      <formula1>INDIRECT("'Parameter'!$B$11:$B$14")</formula1>
    </dataValidation>
    <dataValidation sqref="G10:G109" showDropDown="0" showInputMessage="1" showErrorMessage="1" allowBlank="0" errorTitle="Bruttozeit prüfen" error="Der übliche vorbereitete Bereich liegt zwischen 1 und 1.440 Minuten." promptTitle="Bruttozeit" prompt="Verfügbare Bruttozeit je Planzeile in Minuten eingeben." type="decimal" errorStyle="warning" operator="between">
      <formula1>1</formula1>
      <formula2>1440</formula2>
    </dataValidation>
    <dataValidation sqref="H10:H109" showDropDown="0" showInputMessage="1" showErrorMessage="1" allowBlank="0" errorTitle="Pausenzeit prüfen" error="Der übliche vorbereitete Bereich liegt zwischen 0 und 1.440 Minuten." promptTitle="Pausen" prompt="Pausenzeit in Minuten; leer wird als 0 Minuten behandelt." type="decimal" errorStyle="warning" operator="between">
      <formula1>0</formula1>
      <formula2>1440</formula2>
    </dataValidation>
    <dataValidation sqref="I10:I109" showDropDown="0" showInputMessage="1" showErrorMessage="1" allowBlank="0" errorTitle="Stillstand prüfen" error="Der übliche vorbereitete Bereich liegt zwischen 0 und 1.440 Minuten." promptTitle="Stillstand" prompt="Geplanten Stillstand in Minuten; leer wird als 0 Minuten behandelt." type="decimal" errorStyle="warning" operator="between">
      <formula1>0</formula1>
      <formula2>1440</formula2>
    </dataValidation>
    <dataValidation sqref="J10:J109" showDropDown="0" showInputMessage="1" showErrorMessage="1" allowBlank="0" errorTitle="Verfügbarkeit prüfen" error="Bitte einen Prozentwert zwischen 0 % und 100 % prüfen." promptTitle="Verfügbarkeit" prompt="Wert zwischen 0 % und 100 % eingeben." type="decimal" errorStyle="warning" operator="between">
      <formula1>0</formula1>
      <formula2>1</formula2>
    </dataValidation>
    <dataValidation sqref="K10:K109" showDropDown="0" showInputMessage="1" showErrorMessage="1" allowBlank="0" errorTitle="Bedarf prüfen" error="Der vorbereitete Bereich liegt zwischen 1 und 1.000.000 Stück." promptTitle="Netto-Bedarf" prompt="Benötigte Gutmenge als ganze Stückzahl eingeben." type="whole" errorStyle="warning" operator="between">
      <formula1>1</formula1>
      <formula2>1000000</formula2>
    </dataValidation>
    <dataValidation sqref="N10:N109" showDropDown="0" showInputMessage="1" showErrorMessage="1" allowBlank="0" errorTitle="Plan-Zyklus prüfen" error="Der Zyklus muss größer als 0 und höchstens 86.400 Sekunden sein." promptTitle="Plan-Zyklus" prompt="Geplanten Zyklus in Sekunden je Stück eingeben." type="decimal" errorStyle="warning" operator="between">
      <formula1>0.01</formula1>
      <formula2>86400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zoomScale="9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48" customWidth="1" min="3" max="3"/>
    <col width="14" customWidth="1" min="4" max="4"/>
    <col width="14" customWidth="1" min="5" max="5"/>
    <col width="14" customWidth="1" min="6" max="6"/>
  </cols>
  <sheetData>
    <row r="1" ht="30" customHeight="1">
      <c r="A1" s="1" t="inlineStr">
        <is>
          <t>Parameter und stabile Auswahllisten</t>
        </is>
      </c>
      <c r="B1" s="2" t="n"/>
      <c r="C1" s="2" t="n"/>
      <c r="D1" s="2" t="n"/>
      <c r="E1" s="2" t="n"/>
      <c r="F1" s="3" t="n"/>
    </row>
    <row r="2"/>
    <row r="3" ht="32" customHeight="1">
      <c r="A3" s="4" t="inlineStr">
        <is>
          <t>Zweck</t>
        </is>
      </c>
      <c r="B3" s="5" t="inlineStr">
        <is>
          <t>Pflegt die veränderbare Warnschwelle und die stabilen Auswahlwerte für Anlage, Schichtmodell und Verantwortungsrolle.</t>
        </is>
      </c>
    </row>
    <row r="4" ht="32" customHeight="1">
      <c r="A4" s="4" t="inlineStr">
        <is>
          <t>Datenquelle</t>
        </is>
      </c>
      <c r="B4" s="5" t="inlineStr">
        <is>
          <t>Manuell bestätigte betriebliche Planungsannahmen; alle Beispiele und Anlagenbezeichnungen sind fiktiv.</t>
        </is>
      </c>
    </row>
    <row r="5" ht="32" customHeight="1">
      <c r="A5" s="4" t="inlineStr">
        <is>
          <t>Sichtbares Ergebnis</t>
        </is>
      </c>
      <c r="B5" s="5" t="inlineStr">
        <is>
          <t>Gelb markierte Werte stehen der Taktplanung als Annahme oder Auswahlliste zur Verfügung.</t>
        </is>
      </c>
    </row>
    <row r="6"/>
    <row r="7">
      <c r="A7" s="4" t="inlineStr">
        <is>
          <t>Veränderbare Annahme</t>
        </is>
      </c>
    </row>
    <row r="8" ht="42" customHeight="1">
      <c r="A8" s="30" t="inlineStr">
        <is>
          <t>Warnschwelle Verfügbarkeit</t>
        </is>
      </c>
      <c r="B8" s="40" t="n">
        <v>0.85</v>
      </c>
      <c r="C8" s="5" t="inlineStr">
        <is>
          <t>Unterhalb dieser frei veränderbaren Planungsschwelle erscheint ein Hinweis. Die Schwelle ist keine Norm oder Freigaberegel.</t>
        </is>
      </c>
    </row>
    <row r="9"/>
    <row r="10">
      <c r="A10" s="7" t="inlineStr">
        <is>
          <t>Anlagen</t>
        </is>
      </c>
      <c r="B10" s="7" t="inlineStr">
        <is>
          <t>Schichtmodelle</t>
        </is>
      </c>
      <c r="C10" s="7" t="inlineStr">
        <is>
          <t>Verantwortungsrollen</t>
        </is>
      </c>
    </row>
    <row r="11">
      <c r="A11" s="20" t="inlineStr">
        <is>
          <t>Fiktivanlage Nord 1</t>
        </is>
      </c>
      <c r="B11" s="20" t="inlineStr">
        <is>
          <t>Frühschicht</t>
        </is>
      </c>
      <c r="C11" s="20" t="inlineStr">
        <is>
          <t>Produktionsplanung</t>
        </is>
      </c>
    </row>
    <row r="12">
      <c r="A12" s="20" t="inlineStr">
        <is>
          <t>Fiktivanlage Süd 2</t>
        </is>
      </c>
      <c r="B12" s="20" t="inlineStr">
        <is>
          <t>Spätschicht</t>
        </is>
      </c>
      <c r="C12" s="20" t="inlineStr">
        <is>
          <t>Schichtkoordination</t>
        </is>
      </c>
    </row>
    <row r="13">
      <c r="A13" s="20" t="inlineStr">
        <is>
          <t>Fiktivzelle Alpha</t>
        </is>
      </c>
      <c r="B13" s="20" t="inlineStr">
        <is>
          <t>Nachtschicht</t>
        </is>
      </c>
      <c r="C13" s="20" t="inlineStr">
        <is>
          <t>Arbeitsvorbereitung</t>
        </is>
      </c>
    </row>
    <row r="14">
      <c r="A14" s="20" t="inlineStr">
        <is>
          <t>Fiktivpresse Kappa</t>
        </is>
      </c>
      <c r="B14" s="20" t="inlineStr">
        <is>
          <t>Tagbetrieb</t>
        </is>
      </c>
      <c r="C14" s="20" t="inlineStr">
        <is>
          <t>Kapazitätsplanung</t>
        </is>
      </c>
    </row>
    <row r="15">
      <c r="A15" s="20" t="inlineStr">
        <is>
          <t>Fiktivlinie Mosaik</t>
        </is>
      </c>
      <c r="B15" s="20" t="n"/>
      <c r="C15" s="20" t="inlineStr">
        <is>
          <t>Fertigungssteuerung</t>
        </is>
      </c>
    </row>
    <row r="16"/>
    <row r="17" ht="40" customHeight="1">
      <c r="A17" s="4" t="inlineStr">
        <is>
          <t>Pflegehinweis</t>
        </is>
      </c>
      <c r="B17" s="16" t="inlineStr">
        <is>
          <t>Auswahllisten nur nach betrieblicher Prüfung ändern. Leere Einträge in den festen Listenbereichen können als leere Auswahl erscheinen.</t>
        </is>
      </c>
    </row>
  </sheetData>
  <mergeCells count="1">
    <mergeCell ref="A1:F1"/>
  </mergeCells>
  <dataValidations count="1">
    <dataValidation sqref="B8" showDropDown="0" showInputMessage="1" showErrorMessage="1" allowBlank="0" errorTitle="Warnschwelle prüfen" error="Bitte einen Prozentwert zwischen 0 % und 100 % prüfen." promptTitle="Warnschwelle" prompt="Planungsschwelle zwischen 0 % und 100 % festlegen." type="decimal" errorStyle="warning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9"/>
  <sheetViews>
    <sheetView showGridLines="0" zoomScale="9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5" customWidth="1" min="1" max="1"/>
    <col width="25" customWidth="1" min="2" max="2"/>
    <col width="16" customWidth="1" min="3" max="3"/>
    <col width="12" customWidth="1" min="4" max="4"/>
    <col width="43" customWidth="1" min="5" max="5"/>
    <col width="50" customWidth="1" min="6" max="6"/>
  </cols>
  <sheetData>
    <row r="1" ht="30" customHeight="1">
      <c r="A1" s="1" t="inlineStr">
        <is>
          <t>Anweisungen und Kontrollbeschreibung</t>
        </is>
      </c>
      <c r="B1" s="2" t="n"/>
      <c r="C1" s="2" t="n"/>
      <c r="D1" s="2" t="n"/>
      <c r="E1" s="2" t="n"/>
      <c r="F1" s="3" t="n"/>
    </row>
    <row r="2"/>
    <row r="3" ht="32" customHeight="1">
      <c r="A3" s="4" t="inlineStr">
        <is>
          <t>Zweck</t>
        </is>
      </c>
      <c r="B3" s="5" t="inlineStr">
        <is>
          <t>Erläutert Nutzung, Datentypen, Einheiten, Pflichtfelder, Leerwerte und manuelle Kontrollen der Taktzeitberechnung.</t>
        </is>
      </c>
    </row>
    <row r="4" ht="32" customHeight="1">
      <c r="A4" s="4" t="inlineStr">
        <is>
          <t>Datenquelle</t>
        </is>
      </c>
      <c r="B4" s="5" t="inlineStr">
        <is>
          <t>Aufbau und Formeln dieser Arbeitsmappe sowie die fiktiven Beispielwerte.</t>
        </is>
      </c>
    </row>
    <row r="5" ht="32" customHeight="1">
      <c r="A5" s="4" t="inlineStr">
        <is>
          <t>Sichtbares Ergebnis</t>
        </is>
      </c>
      <c r="B5" s="5" t="inlineStr">
        <is>
          <t>Nachvollziehbare Eingaberegeln, erwartete Beispielergebnisse und Kontrollschritte vor einer betrieblichen Entscheidung.</t>
        </is>
      </c>
    </row>
    <row r="6"/>
    <row r="7">
      <c r="A7" s="4" t="inlineStr">
        <is>
          <t>Eingabefelder</t>
        </is>
      </c>
    </row>
    <row r="8">
      <c r="A8" s="7" t="inlineStr">
        <is>
          <t>Feld</t>
        </is>
      </c>
      <c r="B8" s="7" t="inlineStr">
        <is>
          <t>Datentyp</t>
        </is>
      </c>
      <c r="C8" s="7" t="inlineStr">
        <is>
          <t>Einheit</t>
        </is>
      </c>
      <c r="D8" s="7" t="inlineStr">
        <is>
          <t>Pflicht</t>
        </is>
      </c>
      <c r="E8" s="7" t="inlineStr">
        <is>
          <t>Verhalten bei leerem Wert</t>
        </is>
      </c>
      <c r="F8" s="7" t="inlineStr">
        <is>
          <t>Plausibilitätsbereich oder Hinweis</t>
        </is>
      </c>
    </row>
    <row r="9" ht="52" customHeight="1">
      <c r="A9" s="32" t="inlineStr">
        <is>
          <t>Plan-Datum</t>
        </is>
      </c>
      <c r="B9" s="32" t="inlineStr">
        <is>
          <t>Datum</t>
        </is>
      </c>
      <c r="C9" s="32" t="inlineStr">
        <is>
          <t>TT.MM.JJJJ</t>
        </is>
      </c>
      <c r="D9" s="32" t="inlineStr">
        <is>
          <t>Ja</t>
        </is>
      </c>
      <c r="E9" s="32" t="inlineStr">
        <is>
          <t>Status wird bei sonstigen Eingaben „Unvollständig“.</t>
        </is>
      </c>
      <c r="F9" s="32" t="inlineStr">
        <is>
          <t>Aktuelles oder folgendes Kalenderjahr; Abweichungen werden nur gewarnt.</t>
        </is>
      </c>
    </row>
    <row r="10" ht="52" customHeight="1">
      <c r="A10" s="33" t="inlineStr">
        <is>
          <t>Auftrag-ID</t>
        </is>
      </c>
      <c r="B10" s="33" t="inlineStr">
        <is>
          <t>Text</t>
        </is>
      </c>
      <c r="C10" s="33" t="inlineStr">
        <is>
          <t>–</t>
        </is>
      </c>
      <c r="D10" s="33" t="inlineStr">
        <is>
          <t>Ja</t>
        </is>
      </c>
      <c r="E10" s="33" t="inlineStr">
        <is>
          <t>Leere Zeile bleibt ohne Status; Teilzeile wird unvollständig.</t>
        </is>
      </c>
      <c r="F10" s="33" t="inlineStr">
        <is>
          <t>Höchstens 30 Zeichen; Duplikate werden farblich markiert.</t>
        </is>
      </c>
    </row>
    <row r="11" ht="52" customHeight="1">
      <c r="A11" s="32" t="inlineStr">
        <is>
          <t>Artikel</t>
        </is>
      </c>
      <c r="B11" s="32" t="inlineStr">
        <is>
          <t>Text</t>
        </is>
      </c>
      <c r="C11" s="32" t="inlineStr">
        <is>
          <t>–</t>
        </is>
      </c>
      <c r="D11" s="32" t="inlineStr">
        <is>
          <t>Ja</t>
        </is>
      </c>
      <c r="E11" s="32" t="inlineStr">
        <is>
          <t>Status wird „Unvollständig“.</t>
        </is>
      </c>
      <c r="F11" s="32" t="inlineStr">
        <is>
          <t>Nur betriebliche Artikelbezeichnung, keine personenbezogenen Daten.</t>
        </is>
      </c>
    </row>
    <row r="12" ht="52" customHeight="1">
      <c r="A12" s="33" t="inlineStr">
        <is>
          <t>Anlage</t>
        </is>
      </c>
      <c r="B12" s="33" t="inlineStr">
        <is>
          <t>Auswahlliste</t>
        </is>
      </c>
      <c r="C12" s="33" t="inlineStr">
        <is>
          <t>–</t>
        </is>
      </c>
      <c r="D12" s="33" t="inlineStr">
        <is>
          <t>Ja</t>
        </is>
      </c>
      <c r="E12" s="33" t="inlineStr">
        <is>
          <t>Status wird „Unvollständig“.</t>
        </is>
      </c>
      <c r="F12" s="33" t="inlineStr">
        <is>
          <t>Auswahlwerte werden im Blatt „Parameter“ gepflegt.</t>
        </is>
      </c>
    </row>
    <row r="13" ht="52" customHeight="1">
      <c r="A13" s="32" t="inlineStr">
        <is>
          <t>Verantwortungsrolle</t>
        </is>
      </c>
      <c r="B13" s="32" t="inlineStr">
        <is>
          <t>Auswahlliste</t>
        </is>
      </c>
      <c r="C13" s="32" t="inlineStr">
        <is>
          <t>–</t>
        </is>
      </c>
      <c r="D13" s="32" t="inlineStr">
        <is>
          <t>Ja</t>
        </is>
      </c>
      <c r="E13" s="32" t="inlineStr">
        <is>
          <t>Status wird „Unvollständig“.</t>
        </is>
      </c>
      <c r="F13" s="32" t="inlineStr">
        <is>
          <t>Nur Rollen verwenden; keine Namen oder Kontaktdaten.</t>
        </is>
      </c>
    </row>
    <row r="14" ht="52" customHeight="1">
      <c r="A14" s="33" t="inlineStr">
        <is>
          <t>Schichtmodell</t>
        </is>
      </c>
      <c r="B14" s="33" t="inlineStr">
        <is>
          <t>Auswahlliste</t>
        </is>
      </c>
      <c r="C14" s="33" t="inlineStr">
        <is>
          <t>–</t>
        </is>
      </c>
      <c r="D14" s="33" t="inlineStr">
        <is>
          <t>Ja</t>
        </is>
      </c>
      <c r="E14" s="33" t="inlineStr">
        <is>
          <t>Status wird „Unvollständig“.</t>
        </is>
      </c>
      <c r="F14" s="33" t="inlineStr">
        <is>
          <t>Auswahlwerte werden im Blatt „Parameter“ gepflegt.</t>
        </is>
      </c>
    </row>
    <row r="15" ht="52" customHeight="1">
      <c r="A15" s="32" t="inlineStr">
        <is>
          <t>Bruttozeit</t>
        </is>
      </c>
      <c r="B15" s="32" t="inlineStr">
        <is>
          <t>Dezimalzahl</t>
        </is>
      </c>
      <c r="C15" s="32" t="inlineStr">
        <is>
          <t>min</t>
        </is>
      </c>
      <c r="D15" s="32" t="inlineStr">
        <is>
          <t>Ja</t>
        </is>
      </c>
      <c r="E15" s="32" t="inlineStr">
        <is>
          <t>Produktive Zeit und Folgekennzahlen bleiben leer.</t>
        </is>
      </c>
      <c r="F15" s="32" t="inlineStr">
        <is>
          <t>Planungswarnung außerhalb von 1 bis 1.440 Minuten.</t>
        </is>
      </c>
    </row>
    <row r="16" ht="52" customHeight="1">
      <c r="A16" s="33" t="inlineStr">
        <is>
          <t>Pausen</t>
        </is>
      </c>
      <c r="B16" s="33" t="inlineStr">
        <is>
          <t>Dezimalzahl</t>
        </is>
      </c>
      <c r="C16" s="33" t="inlineStr">
        <is>
          <t>min</t>
        </is>
      </c>
      <c r="D16" s="33" t="inlineStr">
        <is>
          <t>Nein</t>
        </is>
      </c>
      <c r="E16" s="33" t="inlineStr">
        <is>
          <t>Wird rechnerisch als 0 Minuten behandelt.</t>
        </is>
      </c>
      <c r="F16" s="33" t="inlineStr">
        <is>
          <t>Nicht negativ; darf zusammen mit Stillstand die Bruttozeit nicht übersteigen.</t>
        </is>
      </c>
    </row>
    <row r="17" ht="52" customHeight="1">
      <c r="A17" s="32" t="inlineStr">
        <is>
          <t>Stillstand</t>
        </is>
      </c>
      <c r="B17" s="32" t="inlineStr">
        <is>
          <t>Dezimalzahl</t>
        </is>
      </c>
      <c r="C17" s="32" t="inlineStr">
        <is>
          <t>min</t>
        </is>
      </c>
      <c r="D17" s="32" t="inlineStr">
        <is>
          <t>Nein</t>
        </is>
      </c>
      <c r="E17" s="32" t="inlineStr">
        <is>
          <t>Wird rechnerisch als 0 Minuten behandelt.</t>
        </is>
      </c>
      <c r="F17" s="32" t="inlineStr">
        <is>
          <t>Nur geplanter Zeitabzug; nicht negativ.</t>
        </is>
      </c>
    </row>
    <row r="18" ht="52" customHeight="1">
      <c r="A18" s="33" t="inlineStr">
        <is>
          <t>Verfügbarkeit</t>
        </is>
      </c>
      <c r="B18" s="33" t="inlineStr">
        <is>
          <t>Prozentzahl</t>
        </is>
      </c>
      <c r="C18" s="33" t="inlineStr">
        <is>
          <t>%</t>
        </is>
      </c>
      <c r="D18" s="33" t="inlineStr">
        <is>
          <t>Ja</t>
        </is>
      </c>
      <c r="E18" s="33" t="inlineStr">
        <is>
          <t>Produktive Zeit und Folgekennzahlen bleiben leer.</t>
        </is>
      </c>
      <c r="F18" s="33" t="inlineStr">
        <is>
          <t>Zwischen 0 % und 100 %; Warnschwelle ist veränderbar.</t>
        </is>
      </c>
    </row>
    <row r="19" ht="52" customHeight="1">
      <c r="A19" s="32" t="inlineStr">
        <is>
          <t>Netto-Bedarf</t>
        </is>
      </c>
      <c r="B19" s="32" t="inlineStr">
        <is>
          <t>Ganze Zahl</t>
        </is>
      </c>
      <c r="C19" s="32" t="inlineStr">
        <is>
          <t>Stück</t>
        </is>
      </c>
      <c r="D19" s="32" t="inlineStr">
        <is>
          <t>Ja</t>
        </is>
      </c>
      <c r="E19" s="32" t="inlineStr">
        <is>
          <t>Takt und Auslastung bleiben leer.</t>
        </is>
      </c>
      <c r="F19" s="32" t="inlineStr">
        <is>
          <t>Größer als 0; Gutmenge für den gewählten Zeitraum.</t>
        </is>
      </c>
    </row>
    <row r="20" ht="52" customHeight="1">
      <c r="A20" s="33" t="inlineStr">
        <is>
          <t>Plan-Zyklus</t>
        </is>
      </c>
      <c r="B20" s="33" t="inlineStr">
        <is>
          <t>Dezimalzahl</t>
        </is>
      </c>
      <c r="C20" s="33" t="inlineStr">
        <is>
          <t>s/Stück</t>
        </is>
      </c>
      <c r="D20" s="33" t="inlineStr">
        <is>
          <t>Ja</t>
        </is>
      </c>
      <c r="E20" s="33" t="inlineStr">
        <is>
          <t>Kapazität, Delta und Auslastung bleiben leer.</t>
        </is>
      </c>
      <c r="F20" s="33" t="inlineStr">
        <is>
          <t>Größer als 0; manuell bestätigter Planwert.</t>
        </is>
      </c>
    </row>
    <row r="21"/>
    <row r="22">
      <c r="A22" s="4" t="inlineStr">
        <is>
          <t>Kennzahlen und kontrollierbare Beispiele</t>
        </is>
      </c>
    </row>
    <row r="23">
      <c r="A23" s="7" t="inlineStr">
        <is>
          <t>Kennzahl oder Fall</t>
        </is>
      </c>
      <c r="B23" s="7" t="inlineStr">
        <is>
          <t>Berechnungslogik</t>
        </is>
      </c>
      <c r="C23" s="7" t="inlineStr">
        <is>
          <t>Erwartetes Ergebnis nach Neuberechnung</t>
        </is>
      </c>
    </row>
    <row r="24" ht="55" customHeight="1">
      <c r="A24" s="33" t="inlineStr">
        <is>
          <t>Produktive Zeit, erste Beispielzeile</t>
        </is>
      </c>
      <c r="B24" s="33" t="inlineStr">
        <is>
          <t>Bruttozeit minus Pausen minus Stillstand, anschließend mit Verfügbarkeit multiplizieren.</t>
        </is>
      </c>
      <c r="C24" s="33" t="inlineStr">
        <is>
          <t>Taktplanung L10: 408,50 min.</t>
        </is>
      </c>
    </row>
    <row r="25" ht="55" customHeight="1">
      <c r="A25" s="32" t="inlineStr">
        <is>
          <t>Erforderlicher Takt, erste Beispielzeile</t>
        </is>
      </c>
      <c r="B25" s="32" t="inlineStr">
        <is>
          <t>Produktive Zeit in Sekunden geteilt durch Netto-Bedarf.</t>
        </is>
      </c>
      <c r="C25" s="32" t="inlineStr">
        <is>
          <t>Taktplanung M10: 102,13 s/Stück.</t>
        </is>
      </c>
    </row>
    <row r="26" ht="55" customHeight="1">
      <c r="A26" s="33" t="inlineStr">
        <is>
          <t>Plan-Kapazität, erste Beispielzeile</t>
        </is>
      </c>
      <c r="B26" s="33" t="inlineStr">
        <is>
          <t>Produktive Zeit in Sekunden geteilt durch Plan-Zyklus und auf ganze Stück abgerundet.</t>
        </is>
      </c>
      <c r="C26" s="33" t="inlineStr">
        <is>
          <t>Taktplanung O10: 258 Stück.</t>
        </is>
      </c>
    </row>
    <row r="27" ht="55" customHeight="1">
      <c r="A27" s="32" t="inlineStr">
        <is>
          <t>Kapazitätsdelta und Auslastung</t>
        </is>
      </c>
      <c r="B27" s="32" t="inlineStr">
        <is>
          <t>Plan-Kapazität minus Bedarf; Arbeitsinhalt geteilt durch produktive Zeit.</t>
        </is>
      </c>
      <c r="C27" s="32" t="inlineStr">
        <is>
          <t>Taktplanung P10: 18 Stück; Q10: 93,0 %; Status „Ausreichend“.</t>
        </is>
      </c>
    </row>
    <row r="28" ht="55" customHeight="1">
      <c r="A28" s="33" t="inlineStr">
        <is>
          <t>Grenzfall ohne Reserve</t>
        </is>
      </c>
      <c r="B28" s="33" t="inlineStr">
        <is>
          <t>Bei Plan-Kapazität gleich Bedarf ist das Delta 0 und keine rechnerische Reserve vorhanden.</t>
        </is>
      </c>
      <c r="C28" s="33" t="inlineStr">
        <is>
          <t>Taktplanung Zeile 13: Takt 120,00 s/Stück, Kapazität 225, Delta 0, Auslastung 100,0 %.</t>
        </is>
      </c>
    </row>
    <row r="29" ht="55" customHeight="1">
      <c r="A29" s="32" t="inlineStr">
        <is>
          <t>Optionaler Leerwert</t>
        </is>
      </c>
      <c r="B29" s="32" t="inlineStr">
        <is>
          <t>Leere Pausen- und Stillstandszeit werden als 0 Minuten behandelt.</t>
        </is>
      </c>
      <c r="C29" s="32" t="inlineStr">
        <is>
          <t>Taktplanung Zeile 17: produktive Zeit 446,40 min; die Planzeile bleibt auswertbar.</t>
        </is>
      </c>
    </row>
    <row r="30" ht="55" customHeight="1">
      <c r="A30" s="33" t="inlineStr">
        <is>
          <t>Vollständig leere vorbereitete Zeile</t>
        </is>
      </c>
      <c r="B30" s="33" t="inlineStr">
        <is>
          <t>Ohne Eingaben geben die Formeln leere Zeichenfolgen statt Nullwerten zurück.</t>
        </is>
      </c>
      <c r="C30" s="33" t="inlineStr">
        <is>
          <t>Taktplanung Zeile 59 und Zeile 109: L bis S bleiben nach Neuberechnung leer.</t>
        </is>
      </c>
    </row>
    <row r="31"/>
    <row r="32">
      <c r="A32" s="4" t="inlineStr">
        <is>
          <t>Manuelle Kontrollen vor der Entscheidung</t>
        </is>
      </c>
    </row>
    <row r="33" ht="42" customHeight="1">
      <c r="A33" s="32" t="inlineStr">
        <is>
          <t>1. Excel-Neuberechnung ausführen und prüfen, ob die Beispielwerte in Zeile 10 und der Grenzfall in Zeile 13 übereinstimmen.</t>
        </is>
      </c>
    </row>
    <row r="34" ht="42" customHeight="1">
      <c r="A34" s="33" t="inlineStr">
        <is>
          <t>2. Rot markierte Auftrag-ID-Duplikate, negative Kapazitätsdeltas und Auslastungen über 100 % einzeln prüfen.</t>
        </is>
      </c>
    </row>
    <row r="35" ht="42" customHeight="1">
      <c r="A35" s="32" t="inlineStr">
        <is>
          <t>3. Status „Unvollständig“ durch Ergänzung der Pflichtfelder klären; Pausen und Stillstand dürfen bewusst leer bleiben.</t>
        </is>
      </c>
    </row>
    <row r="36" ht="42" customHeight="1">
      <c r="A36" s="33" t="inlineStr">
        <is>
          <t>4. Zeitraum und Einheiten abgleichen: Zeiten in Minuten, Takt und Zyklus in Sekunden je Stück, Bedarf und Kapazität in Stück.</t>
        </is>
      </c>
    </row>
    <row r="37" ht="42" customHeight="1">
      <c r="A37" s="32" t="inlineStr">
        <is>
          <t>5. Bei Engpass nur die betriebliche Entscheidung vorbereiten: Zyklus, verfügbare Zeit, Reihenfolge oder Bedarf manuell neu bewerten.</t>
        </is>
      </c>
    </row>
    <row r="38" ht="42" customHeight="1">
      <c r="A38" s="33" t="inlineStr">
        <is>
          <t>6. Die Warnschwelle im Blatt „Parameter“ ist eine veränderbare Annahme und keine Norm, Freigabe oder Konformitätsaussage.</t>
        </is>
      </c>
    </row>
    <row r="39" ht="42" customHeight="1">
      <c r="A39" s="32" t="inlineStr">
        <is>
          <t>7. Die Datei arbeitet ohne ERP-/MES-Anbindung, Echtzeitsynchronisierung, Makros, amtliche Dokumente oder automatische Freigabe.</t>
        </is>
      </c>
    </row>
  </sheetData>
  <mergeCells count="1">
    <mergeCell ref="A1:F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Automatisch erzeugte betriebliche Planungshilfe</dc:creator>
  <dc:title xmlns:dc="http://purl.org/dc/elements/1.1/">Taktzeitberechnung für die Fertigungsplanung</dc:title>
  <dc:description xmlns:dc="http://purl.org/dc/elements/1.1/">Fiktive Beispieldaten zur rechnerischen Prüfung, ob geplanter Zyklus, Netto-Bedarf und produktive Zeit zusammenpassen.</dc:description>
  <dc:subject xmlns:dc="http://purl.org/dc/elements/1.1/">Vergleich von erforderlichem Takt und geplantem Zyklus</dc:subject>
  <dcterms:created xmlns:dcterms="http://purl.org/dc/terms/" xmlns:xsi="http://www.w3.org/2001/XMLSchema-instance" xsi:type="dcterms:W3CDTF">2026-09-09T13:46:16Z</dcterms:created>
  <dcterms:modified xmlns:dcterms="http://purl.org/dc/terms/" xmlns:xsi="http://www.w3.org/2001/XMLSchema-instance" xsi:type="dcterms:W3CDTF">2026-09-09T13:46:17+00:00Z</dcterms:modified>
</cp:coreProperties>
</file>