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Aufnahmen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Anweisungen" sheetId="4" state="visible" r:id="rId4"/>
  </sheets>
  <definedNames>
    <definedName name="_xlnm._FilterDatabase" localSheetId="0" hidden="1">'Zusammenfassung'!$A$14:$J$19</definedName>
    <definedName name="_xlnm._FilterDatabase" localSheetId="1" hidden="1">'Aufnahmen'!$A$4:$R$104</definedName>
    <definedName name="_xlnm._FilterDatabase" localSheetId="2" hidden="1">'Parameter'!$A$19:$D$119</definedName>
    <definedName name="_xlnm._FilterDatabase" localSheetId="3" hidden="1">'Anweisungen'!$A$14:$E$32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.00 &quot;s&quot;"/>
    <numFmt numFmtId="166" formatCode="0.0%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0"/>
    </font>
    <font>
      <name val="Arial"/>
      <color rgb="0024383D"/>
      <sz val="10"/>
    </font>
    <font>
      <name val="Arial"/>
      <b val="1"/>
      <color rgb="0024383D"/>
      <sz val="10"/>
    </font>
  </fonts>
  <fills count="7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B8441C"/>
      </patternFill>
    </fill>
    <fill>
      <patternFill patternType="solid">
        <fgColor rgb="00FFFFFF"/>
      </patternFill>
    </fill>
    <fill>
      <patternFill patternType="solid">
        <fgColor rgb="00F3F0E8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  <border>
      <left/>
      <right/>
      <top style="thin">
        <color rgb="00B8C4C1"/>
      </top>
      <bottom/>
      <diagonal/>
    </border>
    <border>
      <left/>
      <right style="thin">
        <color rgb="00B8C4C1"/>
      </right>
      <top style="thin">
        <color rgb="00B8C4C1"/>
      </top>
      <bottom/>
      <diagonal/>
    </border>
    <border>
      <left/>
      <right/>
      <top style="thin">
        <color rgb="00B8C4C1"/>
      </top>
      <bottom style="thin">
        <color rgb="00B8C4C1"/>
      </bottom>
      <diagonal/>
    </border>
    <border>
      <left/>
      <right style="thin">
        <color rgb="00B8C4C1"/>
      </right>
      <top style="thin">
        <color rgb="00B8C4C1"/>
      </top>
      <bottom style="thin">
        <color rgb="00B8C4C1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center" vertical="center" wrapText="1"/>
    </xf>
    <xf numFmtId="166" fontId="3" fillId="5" borderId="1" applyAlignment="1" pivotButton="0" quotePrefix="0" xfId="0">
      <alignment horizontal="center" vertical="center" wrapText="1"/>
    </xf>
    <xf numFmtId="1" fontId="3" fillId="5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1" fontId="3" fillId="4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164" fontId="3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top" wrapText="1"/>
    </xf>
    <xf numFmtId="165" fontId="3" fillId="6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 wrapText="1"/>
    </xf>
    <xf numFmtId="0" fontId="2" fillId="3" borderId="1" pivotButton="0" quotePrefix="0" xfId="0"/>
    <xf numFmtId="1" fontId="3" fillId="6" borderId="1" applyAlignment="1" pivotButton="0" quotePrefix="0" xfId="0">
      <alignment horizontal="center" vertical="center" wrapText="1"/>
    </xf>
    <xf numFmtId="2" fontId="3" fillId="6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164" fontId="3" fillId="4" borderId="1" applyAlignment="1" pivotButton="0" quotePrefix="0" xfId="0">
      <alignment horizontal="left" vertical="top" wrapText="1"/>
    </xf>
    <xf numFmtId="165" fontId="4" fillId="5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center" vertical="center" wrapText="1"/>
    </xf>
    <xf numFmtId="166" fontId="3" fillId="5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164" fontId="3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Arial"/>
        <b val="1"/>
        <color rgb="00397A62"/>
        <sz val="10"/>
      </font>
      <fill>
        <patternFill patternType="solid">
          <fgColor rgb="00DDEDE6"/>
        </patternFill>
      </fill>
    </dxf>
    <dxf>
      <font>
        <name val="Arial"/>
        <b val="1"/>
        <color rgb="00FFFFFF"/>
        <sz val="10"/>
      </font>
      <fill>
        <patternFill patternType="solid">
          <fgColor rgb="00B8441C"/>
        </patternFill>
      </fill>
    </dxf>
    <dxf>
      <font>
        <name val="Arial"/>
        <b val="1"/>
        <color rgb="00FFFFFF"/>
        <sz val="10"/>
      </font>
      <fill>
        <patternFill patternType="solid">
          <fgColor rgb="00397A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Standardzeit und Referenz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'Zusammenfassung'!F14</f>
            </strRef>
          </tx>
          <spPr>
            <a:ln xmlns:a="http://schemas.openxmlformats.org/drawingml/2006/main">
              <a:prstDash val="solid"/>
            </a:ln>
          </spPr>
          <cat>
            <numRef>
              <f>'Zusammenfassung'!$K$15:$K$19</f>
            </numRef>
          </cat>
          <val>
            <numRef>
              <f>'Zusammenfassung'!$F$15:$F$19</f>
            </numRef>
          </val>
        </ser>
        <ser>
          <idx val="1"/>
          <order val="1"/>
          <tx>
            <strRef>
              <f>'Zusammenfassung'!G14</f>
            </strRef>
          </tx>
          <spPr>
            <a:ln xmlns:a="http://schemas.openxmlformats.org/drawingml/2006/main">
              <a:prstDash val="solid"/>
            </a:ln>
          </spPr>
          <cat>
            <numRef>
              <f>'Zusammenfassung'!$K$15:$K$19</f>
            </numRef>
          </cat>
          <val>
            <numRef>
              <f>'Zusammenfassung'!$G$15:$G$19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Arbeitsgang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Sekunden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8460000" cy="475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6" customWidth="1" min="3" max="3"/>
    <col width="15" customWidth="1" min="4" max="4"/>
    <col width="16" customWidth="1" min="5" max="5"/>
    <col width="18" customWidth="1" min="6" max="6"/>
    <col width="14" customWidth="1" min="7" max="7"/>
    <col width="14" customWidth="1" min="8" max="8"/>
    <col width="19" customWidth="1" min="9" max="9"/>
    <col width="24" customWidth="1" min="10" max="10"/>
    <col hidden="1" width="13" customWidth="1" min="11" max="11"/>
    <col width="31" customWidth="1" min="12" max="12"/>
    <col width="13" customWidth="1" min="13" max="13"/>
    <col width="3" customWidth="1" min="14" max="14"/>
  </cols>
  <sheetData>
    <row r="1" ht="28" customHeight="1">
      <c r="A1" s="1" t="inlineStr">
        <is>
          <t>Stückzeitaufnahme – Zusammenfassung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1" t="n"/>
    </row>
    <row r="2" ht="31" customHeight="1">
      <c r="A2" s="2" t="inlineStr">
        <is>
          <t>Zweck</t>
        </is>
      </c>
      <c r="B2" s="3" t="inlineStr">
        <is>
          <t>Verdichtet manuell erfasste Zyklusbeobachtungen zu kontrollierbaren internen Planungswerten.</t>
        </is>
      </c>
    </row>
    <row r="3" ht="31" customHeight="1">
      <c r="A3" s="2" t="inlineStr">
        <is>
          <t>Datenquelle</t>
        </is>
      </c>
      <c r="B3" s="3" t="inlineStr">
        <is>
          <t>Formeln aus den Blättern Aufnahmen und Parameter; keine ERP-/MES-Anbindung oder Echtzeitsynchronisierung.</t>
        </is>
      </c>
    </row>
    <row r="4" ht="31" customHeight="1">
      <c r="A4" s="2" t="inlineStr">
        <is>
          <t>Sichtbares Ergebnis</t>
        </is>
      </c>
      <c r="B4" s="3" t="inlineStr">
        <is>
          <t>Gültige Beobachtungen, gemittelte Zeiten, Referenzabweichungen, Planmengen und ein Prüfhinweis je Arbeitsgang.</t>
        </is>
      </c>
    </row>
    <row r="5" ht="31" customHeight="1">
      <c r="A5" s="2" t="inlineStr">
        <is>
          <t>Stand</t>
        </is>
      </c>
      <c r="B5" s="32" t="n">
        <v>46274</v>
      </c>
    </row>
    <row r="6" ht="31" customHeight="1">
      <c r="A6" s="2" t="inlineStr">
        <is>
          <t>Nutzer und Zeitpunkt</t>
        </is>
      </c>
      <c r="B6" s="3" t="inlineStr">
        <is>
          <t>Arbeitsvorbereitung oder Fertigungsplanung; Nutzung nach manueller Übertragung und fachlicher Prüfung einer Zeitaufnahme.</t>
        </is>
      </c>
    </row>
    <row r="7" ht="31" customHeight="1">
      <c r="A7" s="2" t="inlineStr">
        <is>
          <t>Unterstützte Entscheidung</t>
        </is>
      </c>
      <c r="B7" s="3" t="inlineStr">
        <is>
          <t>Welche gemittelte Standardzeit als interne Planungsbasis weiter geprüft werden soll; die Mappe erteilt keine Freigabe oder Konformitätsaussage.</t>
        </is>
      </c>
    </row>
    <row r="8"/>
    <row r="9">
      <c r="A9" s="5" t="inlineStr">
        <is>
          <t>Gültige Aufnahmen</t>
        </is>
      </c>
      <c r="C9" s="5" t="inlineStr">
        <is>
          <t>Offen oder zu prüfen</t>
        </is>
      </c>
      <c r="E9" s="5" t="inlineStr">
        <is>
          <t>Ø Standardzeit</t>
        </is>
      </c>
      <c r="G9" s="5" t="inlineStr">
        <is>
          <t>Letztes Aufnahmedatum</t>
        </is>
      </c>
      <c r="L9" s="5" t="inlineStr">
        <is>
          <t>Bereichskontrolle</t>
        </is>
      </c>
      <c r="M9" s="5" t="inlineStr">
        <is>
          <t>Ergebnis</t>
        </is>
      </c>
    </row>
    <row r="10">
      <c r="A10" s="6">
        <f>COUNTIF(Aufnahmen!$P$5:$P$104,"Vollständig")</f>
        <v/>
      </c>
      <c r="C10" s="6">
        <f>COUNTIF(Aufnahmen!$P$5:$P$104,"Prüfen")+COUNTIF(Aufnahmen!$P$5:$P$104,"Unvollständig")</f>
        <v/>
      </c>
      <c r="E10" s="33">
        <f>IFERROR(AVERAGEIFS(Aufnahmen!$N$5:$N$104,Aufnahmen!$P$5:$P$104,"Vollständig"),"")</f>
        <v/>
      </c>
      <c r="G10" s="34">
        <f>IF(COUNT(Aufnahmen!$B$5:$B$104)=0,"",MAX(Aufnahmen!$B$5:$B$104))</f>
        <v/>
      </c>
      <c r="L10" s="9" t="inlineStr">
        <is>
          <t>Erste vorbereitete Zeile 5</t>
        </is>
      </c>
      <c r="M10" s="10">
        <f>IF(AND(ABS(Aufnahmen!M5-42)&lt;0.001,ABS(Aufnahmen!N5-45.36)&lt;0.001,ABS(Aufnahmen!O5-0.008)&lt;0.00001,Aufnahmen!R5=505),"OK","Prüfen")</f>
        <v/>
      </c>
    </row>
    <row r="11">
      <c r="L11" s="3" t="inlineStr">
        <is>
          <t>Mittlere vorbereitete Zeile 54</t>
        </is>
      </c>
      <c r="M11" s="11">
        <f>IF(AND(Aufnahmen!M54="",Aufnahmen!N54="",Aufnahmen!P54="",Aufnahmen!R54=""),"OK","Prüfen")</f>
        <v/>
      </c>
    </row>
    <row r="12">
      <c r="L12" s="9" t="inlineStr">
        <is>
          <t>Letzte vorbereitete Zeile 104</t>
        </is>
      </c>
      <c r="M12" s="10">
        <f>IF(AND(Aufnahmen!M104="",Aufnahmen!N104="",Aufnahmen!P104="",Aufnahmen!R104=""),"OK","Prüfen")</f>
        <v/>
      </c>
    </row>
    <row r="13"/>
    <row r="14">
      <c r="A14" s="5" t="inlineStr">
        <is>
          <t>Artikel</t>
        </is>
      </c>
      <c r="B14" s="5" t="inlineStr">
        <is>
          <t>Arbeitsgang</t>
        </is>
      </c>
      <c r="C14" s="5" t="inlineStr">
        <is>
          <t>Gültige Aufnahmen</t>
        </is>
      </c>
      <c r="D14" s="5" t="inlineStr">
        <is>
          <t>Ø Messzeit (s)</t>
        </is>
      </c>
      <c r="E14" s="5" t="inlineStr">
        <is>
          <t>Ø Normalzeit (s)</t>
        </is>
      </c>
      <c r="F14" s="5" t="inlineStr">
        <is>
          <t>Ø Standardzeit (s)</t>
        </is>
      </c>
      <c r="G14" s="5" t="inlineStr">
        <is>
          <t>Referenz (s)</t>
        </is>
      </c>
      <c r="H14" s="5" t="inlineStr">
        <is>
          <t>Abweichung</t>
        </is>
      </c>
      <c r="I14" s="5" t="inlineStr">
        <is>
          <t>Planmenge je Schicht</t>
        </is>
      </c>
      <c r="J14" s="5" t="inlineStr">
        <is>
          <t>Entscheidungshinweis</t>
        </is>
      </c>
    </row>
    <row r="15">
      <c r="A15" s="9" t="inlineStr">
        <is>
          <t>AX-17</t>
        </is>
      </c>
      <c r="B15" s="9" t="inlineStr">
        <is>
          <t>Zuschnitt</t>
        </is>
      </c>
      <c r="C15" s="10">
        <f>COUNTIFS(Aufnahmen!$D$5:$D$104,$A15,Aufnahmen!$E$5:$E$104,$B15,Aufnahmen!$P$5:$P$104,"Vollständig")</f>
        <v/>
      </c>
      <c r="D15" s="35">
        <f>IF(C15=0,"",IFERROR(AVERAGEIFS(Aufnahmen!$I$5:$I$104,Aufnahmen!$D$5:$D$104,$A15,Aufnahmen!$E$5:$E$104,$B15,Aufnahmen!$P$5:$P$104,"Vollständig"),""))</f>
        <v/>
      </c>
      <c r="E15" s="35">
        <f>IF(C15=0,"",IFERROR(AVERAGEIFS(Aufnahmen!$M$5:$M$104,Aufnahmen!$D$5:$D$104,$A15,Aufnahmen!$E$5:$E$104,$B15,Aufnahmen!$P$5:$P$104,"Vollständig"),""))</f>
        <v/>
      </c>
      <c r="F15" s="35">
        <f>IF(C15=0,"",IFERROR(AVERAGEIFS(Aufnahmen!$N$5:$N$104,Aufnahmen!$D$5:$D$104,$A15,Aufnahmen!$E$5:$E$104,$B15,Aufnahmen!$P$5:$P$104,"Vollständig"),""))</f>
        <v/>
      </c>
      <c r="G15" s="35">
        <f>IFERROR(VLOOKUP(A15&amp;"|"&amp;B15,Parameter!$A$20:$D$119,4,FALSE),"")</f>
        <v/>
      </c>
      <c r="H15" s="36">
        <f>IF(OR(F15="",G15=""),"",IFERROR((F15-G15)/G15,""))</f>
        <v/>
      </c>
      <c r="I15" s="14">
        <f>IF(F15="","",IFERROR(INT(Parameter!$B$8*60*Parameter!$B$9/F15),""))</f>
        <v/>
      </c>
      <c r="J15" s="10">
        <f>IF(C15=0,"Keine Daten",IF(OR(F15="",G15=""),"Prüfen",IF(ABS(H15)&lt;=Parameter!$B$16,"Als Planbasis prüfen","Zeitbild prüfen")))</f>
        <v/>
      </c>
      <c r="K15" s="10">
        <f>IF(OR(A15="",B15=""),"",A15&amp;" "&amp;B15)</f>
        <v/>
      </c>
    </row>
    <row r="16">
      <c r="A16" s="3" t="inlineStr">
        <is>
          <t>AX-17</t>
        </is>
      </c>
      <c r="B16" s="3" t="inlineStr">
        <is>
          <t>Entgraten</t>
        </is>
      </c>
      <c r="C16" s="11">
        <f>COUNTIFS(Aufnahmen!$D$5:$D$104,$A16,Aufnahmen!$E$5:$E$104,$B16,Aufnahmen!$P$5:$P$104,"Vollständig")</f>
        <v/>
      </c>
      <c r="D16" s="37">
        <f>IF(C16=0,"",IFERROR(AVERAGEIFS(Aufnahmen!$I$5:$I$104,Aufnahmen!$D$5:$D$104,$A16,Aufnahmen!$E$5:$E$104,$B16,Aufnahmen!$P$5:$P$104,"Vollständig"),""))</f>
        <v/>
      </c>
      <c r="E16" s="37">
        <f>IF(C16=0,"",IFERROR(AVERAGEIFS(Aufnahmen!$M$5:$M$104,Aufnahmen!$D$5:$D$104,$A16,Aufnahmen!$E$5:$E$104,$B16,Aufnahmen!$P$5:$P$104,"Vollständig"),""))</f>
        <v/>
      </c>
      <c r="F16" s="37">
        <f>IF(C16=0,"",IFERROR(AVERAGEIFS(Aufnahmen!$N$5:$N$104,Aufnahmen!$D$5:$D$104,$A16,Aufnahmen!$E$5:$E$104,$B16,Aufnahmen!$P$5:$P$104,"Vollständig"),""))</f>
        <v/>
      </c>
      <c r="G16" s="37">
        <f>IFERROR(VLOOKUP(A16&amp;"|"&amp;B16,Parameter!$A$20:$D$119,4,FALSE),"")</f>
        <v/>
      </c>
      <c r="H16" s="38">
        <f>IF(OR(F16="",G16=""),"",IFERROR((F16-G16)/G16,""))</f>
        <v/>
      </c>
      <c r="I16" s="17">
        <f>IF(F16="","",IFERROR(INT(Parameter!$B$8*60*Parameter!$B$9/F16),""))</f>
        <v/>
      </c>
      <c r="J16" s="11">
        <f>IF(C16=0,"Keine Daten",IF(OR(F16="",G16=""),"Prüfen",IF(ABS(H16)&lt;=Parameter!$B$16,"Als Planbasis prüfen","Zeitbild prüfen")))</f>
        <v/>
      </c>
      <c r="K16" s="11">
        <f>IF(OR(A16="",B16=""),"",A16&amp;" "&amp;B16)</f>
        <v/>
      </c>
    </row>
    <row r="17">
      <c r="A17" s="9" t="inlineStr">
        <is>
          <t>BZ-42</t>
        </is>
      </c>
      <c r="B17" s="9" t="inlineStr">
        <is>
          <t>Bohren</t>
        </is>
      </c>
      <c r="C17" s="10">
        <f>COUNTIFS(Aufnahmen!$D$5:$D$104,$A17,Aufnahmen!$E$5:$E$104,$B17,Aufnahmen!$P$5:$P$104,"Vollständig")</f>
        <v/>
      </c>
      <c r="D17" s="35">
        <f>IF(C17=0,"",IFERROR(AVERAGEIFS(Aufnahmen!$I$5:$I$104,Aufnahmen!$D$5:$D$104,$A17,Aufnahmen!$E$5:$E$104,$B17,Aufnahmen!$P$5:$P$104,"Vollständig"),""))</f>
        <v/>
      </c>
      <c r="E17" s="35">
        <f>IF(C17=0,"",IFERROR(AVERAGEIFS(Aufnahmen!$M$5:$M$104,Aufnahmen!$D$5:$D$104,$A17,Aufnahmen!$E$5:$E$104,$B17,Aufnahmen!$P$5:$P$104,"Vollständig"),""))</f>
        <v/>
      </c>
      <c r="F17" s="35">
        <f>IF(C17=0,"",IFERROR(AVERAGEIFS(Aufnahmen!$N$5:$N$104,Aufnahmen!$D$5:$D$104,$A17,Aufnahmen!$E$5:$E$104,$B17,Aufnahmen!$P$5:$P$104,"Vollständig"),""))</f>
        <v/>
      </c>
      <c r="G17" s="35">
        <f>IFERROR(VLOOKUP(A17&amp;"|"&amp;B17,Parameter!$A$20:$D$119,4,FALSE),"")</f>
        <v/>
      </c>
      <c r="H17" s="36">
        <f>IF(OR(F17="",G17=""),"",IFERROR((F17-G17)/G17,""))</f>
        <v/>
      </c>
      <c r="I17" s="14">
        <f>IF(F17="","",IFERROR(INT(Parameter!$B$8*60*Parameter!$B$9/F17),""))</f>
        <v/>
      </c>
      <c r="J17" s="10">
        <f>IF(C17=0,"Keine Daten",IF(OR(F17="",G17=""),"Prüfen",IF(ABS(H17)&lt;=Parameter!$B$16,"Als Planbasis prüfen","Zeitbild prüfen")))</f>
        <v/>
      </c>
      <c r="K17" s="10">
        <f>IF(OR(A17="",B17=""),"",A17&amp;" "&amp;B17)</f>
        <v/>
      </c>
    </row>
    <row r="18">
      <c r="A18" s="3" t="inlineStr">
        <is>
          <t>BZ-42</t>
        </is>
      </c>
      <c r="B18" s="3" t="inlineStr">
        <is>
          <t>Prüfen</t>
        </is>
      </c>
      <c r="C18" s="11">
        <f>COUNTIFS(Aufnahmen!$D$5:$D$104,$A18,Aufnahmen!$E$5:$E$104,$B18,Aufnahmen!$P$5:$P$104,"Vollständig")</f>
        <v/>
      </c>
      <c r="D18" s="37">
        <f>IF(C18=0,"",IFERROR(AVERAGEIFS(Aufnahmen!$I$5:$I$104,Aufnahmen!$D$5:$D$104,$A18,Aufnahmen!$E$5:$E$104,$B18,Aufnahmen!$P$5:$P$104,"Vollständig"),""))</f>
        <v/>
      </c>
      <c r="E18" s="37">
        <f>IF(C18=0,"",IFERROR(AVERAGEIFS(Aufnahmen!$M$5:$M$104,Aufnahmen!$D$5:$D$104,$A18,Aufnahmen!$E$5:$E$104,$B18,Aufnahmen!$P$5:$P$104,"Vollständig"),""))</f>
        <v/>
      </c>
      <c r="F18" s="37">
        <f>IF(C18=0,"",IFERROR(AVERAGEIFS(Aufnahmen!$N$5:$N$104,Aufnahmen!$D$5:$D$104,$A18,Aufnahmen!$E$5:$E$104,$B18,Aufnahmen!$P$5:$P$104,"Vollständig"),""))</f>
        <v/>
      </c>
      <c r="G18" s="37">
        <f>IFERROR(VLOOKUP(A18&amp;"|"&amp;B18,Parameter!$A$20:$D$119,4,FALSE),"")</f>
        <v/>
      </c>
      <c r="H18" s="38">
        <f>IF(OR(F18="",G18=""),"",IFERROR((F18-G18)/G18,""))</f>
        <v/>
      </c>
      <c r="I18" s="17">
        <f>IF(F18="","",IFERROR(INT(Parameter!$B$8*60*Parameter!$B$9/F18),""))</f>
        <v/>
      </c>
      <c r="J18" s="11">
        <f>IF(C18=0,"Keine Daten",IF(OR(F18="",G18=""),"Prüfen",IF(ABS(H18)&lt;=Parameter!$B$16,"Als Planbasis prüfen","Zeitbild prüfen")))</f>
        <v/>
      </c>
      <c r="K18" s="11">
        <f>IF(OR(A18="",B18=""),"",A18&amp;" "&amp;B18)</f>
        <v/>
      </c>
    </row>
    <row r="19">
      <c r="A19" s="9" t="inlineStr">
        <is>
          <t>CM-08</t>
        </is>
      </c>
      <c r="B19" s="9" t="inlineStr">
        <is>
          <t>Montieren</t>
        </is>
      </c>
      <c r="C19" s="10">
        <f>COUNTIFS(Aufnahmen!$D$5:$D$104,$A19,Aufnahmen!$E$5:$E$104,$B19,Aufnahmen!$P$5:$P$104,"Vollständig")</f>
        <v/>
      </c>
      <c r="D19" s="35">
        <f>IF(C19=0,"",IFERROR(AVERAGEIFS(Aufnahmen!$I$5:$I$104,Aufnahmen!$D$5:$D$104,$A19,Aufnahmen!$E$5:$E$104,$B19,Aufnahmen!$P$5:$P$104,"Vollständig"),""))</f>
        <v/>
      </c>
      <c r="E19" s="35">
        <f>IF(C19=0,"",IFERROR(AVERAGEIFS(Aufnahmen!$M$5:$M$104,Aufnahmen!$D$5:$D$104,$A19,Aufnahmen!$E$5:$E$104,$B19,Aufnahmen!$P$5:$P$104,"Vollständig"),""))</f>
        <v/>
      </c>
      <c r="F19" s="35">
        <f>IF(C19=0,"",IFERROR(AVERAGEIFS(Aufnahmen!$N$5:$N$104,Aufnahmen!$D$5:$D$104,$A19,Aufnahmen!$E$5:$E$104,$B19,Aufnahmen!$P$5:$P$104,"Vollständig"),""))</f>
        <v/>
      </c>
      <c r="G19" s="35">
        <f>IFERROR(VLOOKUP(A19&amp;"|"&amp;B19,Parameter!$A$20:$D$119,4,FALSE),"")</f>
        <v/>
      </c>
      <c r="H19" s="36">
        <f>IF(OR(F19="",G19=""),"",IFERROR((F19-G19)/G19,""))</f>
        <v/>
      </c>
      <c r="I19" s="14">
        <f>IF(F19="","",IFERROR(INT(Parameter!$B$8*60*Parameter!$B$9/F19),""))</f>
        <v/>
      </c>
      <c r="J19" s="10">
        <f>IF(C19=0,"Keine Daten",IF(OR(F19="",G19=""),"Prüfen",IF(ABS(H19)&lt;=Parameter!$B$16,"Als Planbasis prüfen","Zeitbild prüfen")))</f>
        <v/>
      </c>
      <c r="K19" s="10">
        <f>IF(OR(A19="",B19=""),"",A19&amp;" "&amp;B19)</f>
        <v/>
      </c>
    </row>
  </sheetData>
  <autoFilter ref="A14:J19"/>
  <mergeCells count="1">
    <mergeCell ref="A1:N1"/>
  </mergeCells>
  <conditionalFormatting sqref="M10:M12">
    <cfRule type="expression" priority="1" dxfId="0">
      <formula>M10="OK"</formula>
    </cfRule>
    <cfRule type="expression" priority="2" dxfId="1">
      <formula>M10&lt;&gt;"OK"</formula>
    </cfRule>
  </conditionalFormatting>
  <conditionalFormatting sqref="H15:H19">
    <cfRule type="expression" priority="3" dxfId="1">
      <formula>AND(H15&lt;&gt;"",ABS(H15)&gt;Parameter!$B$16)</formula>
    </cfRule>
  </conditionalFormatting>
  <conditionalFormatting sqref="J15:J19">
    <cfRule type="expression" priority="4" dxfId="0">
      <formula>J15="Als Planbasis prüfen"</formula>
    </cfRule>
    <cfRule type="expression" priority="5" dxfId="1">
      <formula>OR(J15="Zeitbild prüfen",J15="Prüfen")</formula>
    </cfRule>
  </conditionalFormatting>
  <pageMargins left="0.35" right="0.35" top="0.5" bottom="0.5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X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8" customWidth="1" min="3" max="3"/>
    <col width="12" customWidth="1" min="4" max="4"/>
    <col width="18" customWidth="1" min="5" max="5"/>
    <col width="23" customWidth="1" min="6" max="6"/>
    <col width="22" customWidth="1" min="7" max="7"/>
    <col width="11" customWidth="1" min="8" max="8"/>
    <col width="14" customWidth="1" min="9" max="9"/>
    <col width="14" customWidth="1" min="10" max="10"/>
    <col width="18" customWidth="1" min="11" max="11"/>
    <col width="17" customWidth="1" min="12" max="12"/>
    <col width="15" customWidth="1" min="13" max="13"/>
    <col width="17" customWidth="1" min="14" max="14"/>
    <col width="22" customWidth="1" min="15" max="15"/>
    <col width="16" customWidth="1" min="16" max="16"/>
    <col width="28" customWidth="1" min="17" max="17"/>
    <col width="21" customWidth="1" min="18" max="18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</cols>
  <sheetData>
    <row r="1" ht="28" customHeight="1">
      <c r="A1" s="1" t="inlineStr">
        <is>
          <t>Stückzeitaufnahme – manuelle Beobachtungen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1" t="n"/>
    </row>
    <row r="2" ht="42" customHeight="1">
      <c r="A2" s="2" t="inlineStr">
        <is>
          <t>Zweck</t>
        </is>
      </c>
      <c r="B2" s="3" t="inlineStr">
        <is>
          <t>Erfasst einzelne beobachtete Zyklen und berechnet daraus Normalzeit, Standardzeit und interne Planmenge.</t>
        </is>
      </c>
      <c r="G2" s="2" t="inlineStr">
        <is>
          <t>Datenquelle</t>
        </is>
      </c>
      <c r="H2" s="3" t="inlineStr">
        <is>
          <t>Manuelle Übertragung aus einer betrieblichen Beobachtung; keine automatische Erfassung.</t>
        </is>
      </c>
      <c r="M2" s="2" t="inlineStr">
        <is>
          <t>Sichtbares Ergebnis</t>
        </is>
      </c>
      <c r="N2" s="3" t="inlineStr">
        <is>
          <t>Zeilenstatus, Plausibilitätshinweis und kontrollierbare Zeitkennzahlen nach Neuberechnung.</t>
        </is>
      </c>
      <c r="X2">
        <f>Parameter!B10</f>
        <v/>
      </c>
    </row>
    <row r="3" ht="35" customHeight="1">
      <c r="A3" s="2" t="inlineStr">
        <is>
          <t>Eingabehinweis</t>
        </is>
      </c>
      <c r="B3" s="3" t="inlineStr">
        <is>
          <t>Gelbe Zellen sind veränderbar. Prozentwerte werden als 100 % = 1,00 eingegeben. Leere Zuschläge gelten rechnerisch als 0 %.</t>
        </is>
      </c>
      <c r="X3">
        <f>Parameter!B11</f>
        <v/>
      </c>
    </row>
    <row r="4" ht="38" customHeight="1">
      <c r="A4" s="5" t="inlineStr">
        <is>
          <t>Aufnahme-ID</t>
        </is>
      </c>
      <c r="B4" s="5" t="inlineStr">
        <is>
          <t>Datum</t>
        </is>
      </c>
      <c r="C4" s="5" t="inlineStr">
        <is>
          <t>Auftrag</t>
        </is>
      </c>
      <c r="D4" s="5" t="inlineStr">
        <is>
          <t>Artikel</t>
        </is>
      </c>
      <c r="E4" s="5" t="inlineStr">
        <is>
          <t>Arbeitsgang</t>
        </is>
      </c>
      <c r="F4" s="5" t="inlineStr">
        <is>
          <t>Anlage</t>
        </is>
      </c>
      <c r="G4" s="5" t="inlineStr">
        <is>
          <t>Verantwortungsrolle</t>
        </is>
      </c>
      <c r="H4" s="5" t="inlineStr">
        <is>
          <t>Zyklus-Nr.</t>
        </is>
      </c>
      <c r="I4" s="5" t="inlineStr">
        <is>
          <t>Messzeit (s)</t>
        </is>
      </c>
      <c r="J4" s="5" t="inlineStr">
        <is>
          <t>Leistungsgrad</t>
        </is>
      </c>
      <c r="K4" s="5" t="inlineStr">
        <is>
          <t>Erholungszuschlag</t>
        </is>
      </c>
      <c r="L4" s="5" t="inlineStr">
        <is>
          <t>Verteilzuschlag</t>
        </is>
      </c>
      <c r="M4" s="5" t="inlineStr">
        <is>
          <t>Normalzeit (s)</t>
        </is>
      </c>
      <c r="N4" s="5" t="inlineStr">
        <is>
          <t>Standardzeit (s)</t>
        </is>
      </c>
      <c r="O4" s="5" t="inlineStr">
        <is>
          <t>Abweichung zur Referenz</t>
        </is>
      </c>
      <c r="P4" s="5" t="inlineStr">
        <is>
          <t>Status</t>
        </is>
      </c>
      <c r="Q4" s="5" t="inlineStr">
        <is>
          <t>Hinweis</t>
        </is>
      </c>
      <c r="R4" s="5" t="inlineStr">
        <is>
          <t>Planmenge je Schicht</t>
        </is>
      </c>
      <c r="X4">
        <f>Parameter!B12</f>
        <v/>
      </c>
    </row>
    <row r="5" ht="21" customHeight="1">
      <c r="A5" s="18" t="inlineStr">
        <is>
          <t>ZA-26-001</t>
        </is>
      </c>
      <c r="B5" s="39" t="n">
        <v>46265</v>
      </c>
      <c r="C5" s="20" t="inlineStr">
        <is>
          <t>FIK-2026-001</t>
        </is>
      </c>
      <c r="D5" s="18" t="inlineStr">
        <is>
          <t>AX-17</t>
        </is>
      </c>
      <c r="E5" s="20" t="inlineStr">
        <is>
          <t>Zuschnitt</t>
        </is>
      </c>
      <c r="F5" s="20" t="inlineStr">
        <is>
          <t>Fiktive Anlage Nord-1</t>
        </is>
      </c>
      <c r="G5" s="20" t="inlineStr">
        <is>
          <t>Arbeitsvorbereitung</t>
        </is>
      </c>
      <c r="H5" s="18" t="n">
        <v>1</v>
      </c>
      <c r="I5" s="40" t="n">
        <v>42</v>
      </c>
      <c r="J5" s="41" t="n">
        <v>1</v>
      </c>
      <c r="K5" s="41" t="n">
        <v>0.05</v>
      </c>
      <c r="L5" s="41" t="n">
        <v>0.03</v>
      </c>
      <c r="M5" s="35">
        <f>IF(OR(A5="",I5="",J5=""),"",IFERROR(I5*J5,""))</f>
        <v/>
      </c>
      <c r="N5" s="35">
        <f>IF(M5="","",IFERROR(M5*(1+IF(K5="",0,K5)+IF(L5="",0,L5)),""))</f>
        <v/>
      </c>
      <c r="O5" s="36">
        <f>IF(OR(N5="",D5="",E5=""),"",IFERROR((N5-VLOOKUP(D5&amp;"|"&amp;E5,Parameter!$A$20:$D$119,4,FALSE))/VLOOKUP(D5&amp;"|"&amp;E5,Parameter!$A$20:$D$119,4,FALSE),""))</f>
        <v/>
      </c>
      <c r="P5" s="10">
        <f>IF(A5="","",IF(OR(B5="",C5="",D5="",E5="",F5="",G5="",H5="",I5="",J5=""),"Unvollständig",IF(IFERROR(OR(I5&lt;Parameter!$B$10,I5&gt;Parameter!$B$11,J5&lt;Parameter!$B$12,J5&gt;Parameter!$B$13,K5&lt;0,K5&gt;Parameter!$B$14,L5&lt;0,L5&gt;Parameter!$B$15,VLOOKUP(D5&amp;"|"&amp;E5,Parameter!$A$20:$D$119,4,FALSE)=""),TRUE),"Prüfen","Vollständig")))</f>
        <v/>
      </c>
      <c r="Q5" s="9">
        <f>IF(A5="","",IF(COUNTIF($A$5:$A$104,A5)&gt;1,"ID doppelt",IF(P5="Unvollständig","Pflichtfelder ergänzen",IF(P5="Prüfen","Grenzen oder Zuordnung prüfen",IF(ABS(O5)&gt;Parameter!$B$16,"Abweichung prüfen","Plausibel")))))</f>
        <v/>
      </c>
      <c r="R5" s="14">
        <f>IF(OR(N5="",P5&lt;&gt;"Vollständig"),"",IFERROR(INT(Parameter!$B$8*60*Parameter!$B$9/N5),""))</f>
        <v/>
      </c>
      <c r="T5">
        <f>Parameter!B20</f>
        <v/>
      </c>
      <c r="U5">
        <f>IFERROR(IF(Parameter!C20="","",Parameter!C20),"")</f>
        <v/>
      </c>
      <c r="V5" t="inlineStr">
        <is>
          <t>Fiktive Anlage Nord-1</t>
        </is>
      </c>
      <c r="W5" t="inlineStr">
        <is>
          <t>Arbeitsvorbereitung</t>
        </is>
      </c>
      <c r="X5">
        <f>Parameter!B13</f>
        <v/>
      </c>
    </row>
    <row r="6" ht="21" customHeight="1">
      <c r="A6" s="18" t="inlineStr">
        <is>
          <t>ZA-26-002</t>
        </is>
      </c>
      <c r="B6" s="39" t="n">
        <v>46265</v>
      </c>
      <c r="C6" s="20" t="inlineStr">
        <is>
          <t>FIK-2026-001</t>
        </is>
      </c>
      <c r="D6" s="18" t="inlineStr">
        <is>
          <t>AX-17</t>
        </is>
      </c>
      <c r="E6" s="20" t="inlineStr">
        <is>
          <t>Zuschnitt</t>
        </is>
      </c>
      <c r="F6" s="20" t="inlineStr">
        <is>
          <t>Fiktive Anlage Nord-1</t>
        </is>
      </c>
      <c r="G6" s="20" t="inlineStr">
        <is>
          <t>Arbeitsvorbereitung</t>
        </is>
      </c>
      <c r="H6" s="18" t="n">
        <v>2</v>
      </c>
      <c r="I6" s="40" t="n">
        <v>44</v>
      </c>
      <c r="J6" s="41" t="n">
        <v>0.95</v>
      </c>
      <c r="K6" s="41" t="n">
        <v>0.05</v>
      </c>
      <c r="L6" s="41" t="n">
        <v>0.03</v>
      </c>
      <c r="M6" s="37">
        <f>IF(OR(A6="",I6="",J6=""),"",IFERROR(I6*J6,""))</f>
        <v/>
      </c>
      <c r="N6" s="37">
        <f>IF(M6="","",IFERROR(M6*(1+IF(K6="",0,K6)+IF(L6="",0,L6)),""))</f>
        <v/>
      </c>
      <c r="O6" s="38">
        <f>IF(OR(N6="",D6="",E6=""),"",IFERROR((N6-VLOOKUP(D6&amp;"|"&amp;E6,Parameter!$A$20:$D$119,4,FALSE))/VLOOKUP(D6&amp;"|"&amp;E6,Parameter!$A$20:$D$119,4,FALSE),""))</f>
        <v/>
      </c>
      <c r="P6" s="11">
        <f>IF(A6="","",IF(OR(B6="",C6="",D6="",E6="",F6="",G6="",H6="",I6="",J6=""),"Unvollständig",IF(IFERROR(OR(I6&lt;Parameter!$B$10,I6&gt;Parameter!$B$11,J6&lt;Parameter!$B$12,J6&gt;Parameter!$B$13,K6&lt;0,K6&gt;Parameter!$B$14,L6&lt;0,L6&gt;Parameter!$B$15,VLOOKUP(D6&amp;"|"&amp;E6,Parameter!$A$20:$D$119,4,FALSE)=""),TRUE),"Prüfen","Vollständig")))</f>
        <v/>
      </c>
      <c r="Q6" s="3">
        <f>IF(A6="","",IF(COUNTIF($A$5:$A$104,A6)&gt;1,"ID doppelt",IF(P6="Unvollständig","Pflichtfelder ergänzen",IF(P6="Prüfen","Grenzen oder Zuordnung prüfen",IF(ABS(O6)&gt;Parameter!$B$16,"Abweichung prüfen","Plausibel")))))</f>
        <v/>
      </c>
      <c r="R6" s="17">
        <f>IF(OR(N6="",P6&lt;&gt;"Vollständig"),"",IFERROR(INT(Parameter!$B$8*60*Parameter!$B$9/N6),""))</f>
        <v/>
      </c>
      <c r="T6">
        <f>Parameter!B22</f>
        <v/>
      </c>
      <c r="U6">
        <f>IFERROR(IF(Parameter!C21="","",Parameter!C21),"")</f>
        <v/>
      </c>
      <c r="V6" t="inlineStr">
        <is>
          <t>Fiktive Anlage Süd-2</t>
        </is>
      </c>
      <c r="W6" t="inlineStr">
        <is>
          <t>Fertigungsplanung</t>
        </is>
      </c>
      <c r="X6">
        <f>Parameter!B14</f>
        <v/>
      </c>
    </row>
    <row r="7" ht="21" customHeight="1">
      <c r="A7" s="18" t="inlineStr">
        <is>
          <t>ZA-26-003</t>
        </is>
      </c>
      <c r="B7" s="39" t="n">
        <v>46266</v>
      </c>
      <c r="C7" s="20" t="inlineStr">
        <is>
          <t>FIK-2026-002</t>
        </is>
      </c>
      <c r="D7" s="18" t="inlineStr">
        <is>
          <t>AX-17</t>
        </is>
      </c>
      <c r="E7" s="20" t="inlineStr">
        <is>
          <t>Entgraten</t>
        </is>
      </c>
      <c r="F7" s="20" t="inlineStr">
        <is>
          <t>Fiktive Anlage Nord-1</t>
        </is>
      </c>
      <c r="G7" s="20" t="inlineStr">
        <is>
          <t>Schichtkoordination</t>
        </is>
      </c>
      <c r="H7" s="18" t="n">
        <v>1</v>
      </c>
      <c r="I7" s="40" t="n">
        <v>31</v>
      </c>
      <c r="J7" s="41" t="n">
        <v>1.05</v>
      </c>
      <c r="K7" s="41" t="n">
        <v>0.06</v>
      </c>
      <c r="L7" s="41" t="n">
        <v>0.04</v>
      </c>
      <c r="M7" s="35">
        <f>IF(OR(A7="",I7="",J7=""),"",IFERROR(I7*J7,""))</f>
        <v/>
      </c>
      <c r="N7" s="35">
        <f>IF(M7="","",IFERROR(M7*(1+IF(K7="",0,K7)+IF(L7="",0,L7)),""))</f>
        <v/>
      </c>
      <c r="O7" s="36">
        <f>IF(OR(N7="",D7="",E7=""),"",IFERROR((N7-VLOOKUP(D7&amp;"|"&amp;E7,Parameter!$A$20:$D$119,4,FALSE))/VLOOKUP(D7&amp;"|"&amp;E7,Parameter!$A$20:$D$119,4,FALSE),""))</f>
        <v/>
      </c>
      <c r="P7" s="10">
        <f>IF(A7="","",IF(OR(B7="",C7="",D7="",E7="",F7="",G7="",H7="",I7="",J7=""),"Unvollständig",IF(IFERROR(OR(I7&lt;Parameter!$B$10,I7&gt;Parameter!$B$11,J7&lt;Parameter!$B$12,J7&gt;Parameter!$B$13,K7&lt;0,K7&gt;Parameter!$B$14,L7&lt;0,L7&gt;Parameter!$B$15,VLOOKUP(D7&amp;"|"&amp;E7,Parameter!$A$20:$D$119,4,FALSE)=""),TRUE),"Prüfen","Vollständig")))</f>
        <v/>
      </c>
      <c r="Q7" s="9">
        <f>IF(A7="","",IF(COUNTIF($A$5:$A$104,A7)&gt;1,"ID doppelt",IF(P7="Unvollständig","Pflichtfelder ergänzen",IF(P7="Prüfen","Grenzen oder Zuordnung prüfen",IF(ABS(O7)&gt;Parameter!$B$16,"Abweichung prüfen","Plausibel")))))</f>
        <v/>
      </c>
      <c r="R7" s="14">
        <f>IF(OR(N7="",P7&lt;&gt;"Vollständig"),"",IFERROR(INT(Parameter!$B$8*60*Parameter!$B$9/N7),""))</f>
        <v/>
      </c>
      <c r="T7">
        <f>Parameter!B24</f>
        <v/>
      </c>
      <c r="U7">
        <f>IFERROR(IF(Parameter!C22="","",Parameter!C22),"")</f>
        <v/>
      </c>
      <c r="V7" t="inlineStr">
        <is>
          <t>Fiktive Zelle West-3</t>
        </is>
      </c>
      <c r="W7" t="inlineStr">
        <is>
          <t>Schichtkoordination</t>
        </is>
      </c>
      <c r="X7">
        <f>Parameter!B15</f>
        <v/>
      </c>
    </row>
    <row r="8" ht="21" customHeight="1">
      <c r="A8" s="18" t="inlineStr">
        <is>
          <t>ZA-26-004</t>
        </is>
      </c>
      <c r="B8" s="39" t="n">
        <v>46266</v>
      </c>
      <c r="C8" s="20" t="inlineStr">
        <is>
          <t>FIK-2026-002</t>
        </is>
      </c>
      <c r="D8" s="18" t="inlineStr">
        <is>
          <t>AX-17</t>
        </is>
      </c>
      <c r="E8" s="20" t="inlineStr">
        <is>
          <t>Entgraten</t>
        </is>
      </c>
      <c r="F8" s="20" t="inlineStr">
        <is>
          <t>Fiktive Anlage Nord-1</t>
        </is>
      </c>
      <c r="G8" s="20" t="inlineStr">
        <is>
          <t>Schichtkoordination</t>
        </is>
      </c>
      <c r="H8" s="18" t="n">
        <v>2</v>
      </c>
      <c r="I8" s="40" t="n">
        <v>30</v>
      </c>
      <c r="J8" s="41" t="n">
        <v>1</v>
      </c>
      <c r="K8" s="41" t="n">
        <v>0.06</v>
      </c>
      <c r="L8" s="41" t="n">
        <v>0.04</v>
      </c>
      <c r="M8" s="37">
        <f>IF(OR(A8="",I8="",J8=""),"",IFERROR(I8*J8,""))</f>
        <v/>
      </c>
      <c r="N8" s="37">
        <f>IF(M8="","",IFERROR(M8*(1+IF(K8="",0,K8)+IF(L8="",0,L8)),""))</f>
        <v/>
      </c>
      <c r="O8" s="38">
        <f>IF(OR(N8="",D8="",E8=""),"",IFERROR((N8-VLOOKUP(D8&amp;"|"&amp;E8,Parameter!$A$20:$D$119,4,FALSE))/VLOOKUP(D8&amp;"|"&amp;E8,Parameter!$A$20:$D$119,4,FALSE),""))</f>
        <v/>
      </c>
      <c r="P8" s="11">
        <f>IF(A8="","",IF(OR(B8="",C8="",D8="",E8="",F8="",G8="",H8="",I8="",J8=""),"Unvollständig",IF(IFERROR(OR(I8&lt;Parameter!$B$10,I8&gt;Parameter!$B$11,J8&lt;Parameter!$B$12,J8&gt;Parameter!$B$13,K8&lt;0,K8&gt;Parameter!$B$14,L8&lt;0,L8&gt;Parameter!$B$15,VLOOKUP(D8&amp;"|"&amp;E8,Parameter!$A$20:$D$119,4,FALSE)=""),TRUE),"Prüfen","Vollständig")))</f>
        <v/>
      </c>
      <c r="Q8" s="3">
        <f>IF(A8="","",IF(COUNTIF($A$5:$A$104,A8)&gt;1,"ID doppelt",IF(P8="Unvollständig","Pflichtfelder ergänzen",IF(P8="Prüfen","Grenzen oder Zuordnung prüfen",IF(ABS(O8)&gt;Parameter!$B$16,"Abweichung prüfen","Plausibel")))))</f>
        <v/>
      </c>
      <c r="R8" s="17">
        <f>IF(OR(N8="",P8&lt;&gt;"Vollständig"),"",IFERROR(INT(Parameter!$B$8*60*Parameter!$B$9/N8),""))</f>
        <v/>
      </c>
      <c r="U8">
        <f>IFERROR(IF(Parameter!C23="","",Parameter!C23),"")</f>
        <v/>
      </c>
      <c r="X8">
        <f>Parameter!B16</f>
        <v/>
      </c>
    </row>
    <row r="9" ht="21" customHeight="1">
      <c r="A9" s="18" t="inlineStr">
        <is>
          <t>ZA-26-005</t>
        </is>
      </c>
      <c r="B9" s="39" t="n">
        <v>46268</v>
      </c>
      <c r="C9" s="20" t="inlineStr">
        <is>
          <t>FIK-2026-003</t>
        </is>
      </c>
      <c r="D9" s="18" t="inlineStr">
        <is>
          <t>BZ-42</t>
        </is>
      </c>
      <c r="E9" s="20" t="inlineStr">
        <is>
          <t>Bohren</t>
        </is>
      </c>
      <c r="F9" s="20" t="inlineStr">
        <is>
          <t>Fiktive Anlage Süd-2</t>
        </is>
      </c>
      <c r="G9" s="20" t="inlineStr">
        <is>
          <t>Fertigungsplanung</t>
        </is>
      </c>
      <c r="H9" s="18" t="n">
        <v>1</v>
      </c>
      <c r="I9" s="40" t="n">
        <v>58</v>
      </c>
      <c r="J9" s="41" t="n">
        <v>0.9</v>
      </c>
      <c r="K9" s="41" t="n">
        <v>0.05</v>
      </c>
      <c r="L9" s="41" t="n">
        <v>0.04</v>
      </c>
      <c r="M9" s="35">
        <f>IF(OR(A9="",I9="",J9=""),"",IFERROR(I9*J9,""))</f>
        <v/>
      </c>
      <c r="N9" s="35">
        <f>IF(M9="","",IFERROR(M9*(1+IF(K9="",0,K9)+IF(L9="",0,L9)),""))</f>
        <v/>
      </c>
      <c r="O9" s="36">
        <f>IF(OR(N9="",D9="",E9=""),"",IFERROR((N9-VLOOKUP(D9&amp;"|"&amp;E9,Parameter!$A$20:$D$119,4,FALSE))/VLOOKUP(D9&amp;"|"&amp;E9,Parameter!$A$20:$D$119,4,FALSE),""))</f>
        <v/>
      </c>
      <c r="P9" s="10">
        <f>IF(A9="","",IF(OR(B9="",C9="",D9="",E9="",F9="",G9="",H9="",I9="",J9=""),"Unvollständig",IF(IFERROR(OR(I9&lt;Parameter!$B$10,I9&gt;Parameter!$B$11,J9&lt;Parameter!$B$12,J9&gt;Parameter!$B$13,K9&lt;0,K9&gt;Parameter!$B$14,L9&lt;0,L9&gt;Parameter!$B$15,VLOOKUP(D9&amp;"|"&amp;E9,Parameter!$A$20:$D$119,4,FALSE)=""),TRUE),"Prüfen","Vollständig")))</f>
        <v/>
      </c>
      <c r="Q9" s="9">
        <f>IF(A9="","",IF(COUNTIF($A$5:$A$104,A9)&gt;1,"ID doppelt",IF(P9="Unvollständig","Pflichtfelder ergänzen",IF(P9="Prüfen","Grenzen oder Zuordnung prüfen",IF(ABS(O9)&gt;Parameter!$B$16,"Abweichung prüfen","Plausibel")))))</f>
        <v/>
      </c>
      <c r="R9" s="14">
        <f>IF(OR(N9="",P9&lt;&gt;"Vollständig"),"",IFERROR(INT(Parameter!$B$8*60*Parameter!$B$9/N9),""))</f>
        <v/>
      </c>
      <c r="U9">
        <f>IFERROR(IF(Parameter!C24="","",Parameter!C24),"")</f>
        <v/>
      </c>
      <c r="X9">
        <f>IFERROR(Parameter!$B$16,"")</f>
        <v/>
      </c>
    </row>
    <row r="10" ht="21" customHeight="1">
      <c r="A10" s="18" t="inlineStr">
        <is>
          <t>ZA-26-006</t>
        </is>
      </c>
      <c r="B10" s="39" t="n">
        <v>46268</v>
      </c>
      <c r="C10" s="20" t="inlineStr">
        <is>
          <t>FIK-2026-003</t>
        </is>
      </c>
      <c r="D10" s="18" t="inlineStr">
        <is>
          <t>BZ-42</t>
        </is>
      </c>
      <c r="E10" s="20" t="inlineStr">
        <is>
          <t>Bohren</t>
        </is>
      </c>
      <c r="F10" s="20" t="inlineStr">
        <is>
          <t>Fiktive Anlage Süd-2</t>
        </is>
      </c>
      <c r="G10" s="20" t="inlineStr">
        <is>
          <t>Fertigungsplanung</t>
        </is>
      </c>
      <c r="H10" s="18" t="n">
        <v>2</v>
      </c>
      <c r="I10" s="40" t="n">
        <v>55</v>
      </c>
      <c r="J10" s="41" t="n">
        <v>1</v>
      </c>
      <c r="K10" s="41" t="n">
        <v>0.05</v>
      </c>
      <c r="L10" s="41" t="n">
        <v>0.04</v>
      </c>
      <c r="M10" s="37">
        <f>IF(OR(A10="",I10="",J10=""),"",IFERROR(I10*J10,""))</f>
        <v/>
      </c>
      <c r="N10" s="37">
        <f>IF(M10="","",IFERROR(M10*(1+IF(K10="",0,K10)+IF(L10="",0,L10)),""))</f>
        <v/>
      </c>
      <c r="O10" s="38">
        <f>IF(OR(N10="",D10="",E10=""),"",IFERROR((N10-VLOOKUP(D10&amp;"|"&amp;E10,Parameter!$A$20:$D$119,4,FALSE))/VLOOKUP(D10&amp;"|"&amp;E10,Parameter!$A$20:$D$119,4,FALSE),""))</f>
        <v/>
      </c>
      <c r="P10" s="11">
        <f>IF(A10="","",IF(OR(B10="",C10="",D10="",E10="",F10="",G10="",H10="",I10="",J10=""),"Unvollständig",IF(IFERROR(OR(I10&lt;Parameter!$B$10,I10&gt;Parameter!$B$11,J10&lt;Parameter!$B$12,J10&gt;Parameter!$B$13,K10&lt;0,K10&gt;Parameter!$B$14,L10&lt;0,L10&gt;Parameter!$B$15,VLOOKUP(D10&amp;"|"&amp;E10,Parameter!$A$20:$D$119,4,FALSE)=""),TRUE),"Prüfen","Vollständig")))</f>
        <v/>
      </c>
      <c r="Q10" s="3">
        <f>IF(A10="","",IF(COUNTIF($A$5:$A$104,A10)&gt;1,"ID doppelt",IF(P10="Unvollständig","Pflichtfelder ergänzen",IF(P10="Prüfen","Grenzen oder Zuordnung prüfen",IF(ABS(O10)&gt;Parameter!$B$16,"Abweichung prüfen","Plausibel")))))</f>
        <v/>
      </c>
      <c r="R10" s="17">
        <f>IF(OR(N10="",P10&lt;&gt;"Vollständig"),"",IFERROR(INT(Parameter!$B$8*60*Parameter!$B$9/N10),""))</f>
        <v/>
      </c>
      <c r="U10">
        <f>IFERROR(IF(Parameter!C25="","",Parameter!C25),"")</f>
        <v/>
      </c>
      <c r="X10">
        <f>IFERROR(Parameter!$B$16,"")</f>
        <v/>
      </c>
    </row>
    <row r="11" ht="21" customHeight="1">
      <c r="A11" s="18" t="inlineStr">
        <is>
          <t>ZA-26-007</t>
        </is>
      </c>
      <c r="B11" s="39" t="n">
        <v>46270</v>
      </c>
      <c r="C11" s="20" t="inlineStr">
        <is>
          <t>FIK-2026-004</t>
        </is>
      </c>
      <c r="D11" s="18" t="inlineStr">
        <is>
          <t>BZ-42</t>
        </is>
      </c>
      <c r="E11" s="20" t="inlineStr">
        <is>
          <t>Prüfen</t>
        </is>
      </c>
      <c r="F11" s="20" t="inlineStr">
        <is>
          <t>Fiktive Zelle West-3</t>
        </is>
      </c>
      <c r="G11" s="20" t="inlineStr">
        <is>
          <t>Arbeitsvorbereitung</t>
        </is>
      </c>
      <c r="H11" s="18" t="n">
        <v>1</v>
      </c>
      <c r="I11" s="40" t="n">
        <v>24</v>
      </c>
      <c r="J11" s="41" t="n">
        <v>1</v>
      </c>
      <c r="K11" s="41" t="n">
        <v>0.04</v>
      </c>
      <c r="L11" s="41" t="n">
        <v>0.02</v>
      </c>
      <c r="M11" s="35">
        <f>IF(OR(A11="",I11="",J11=""),"",IFERROR(I11*J11,""))</f>
        <v/>
      </c>
      <c r="N11" s="35">
        <f>IF(M11="","",IFERROR(M11*(1+IF(K11="",0,K11)+IF(L11="",0,L11)),""))</f>
        <v/>
      </c>
      <c r="O11" s="36">
        <f>IF(OR(N11="",D11="",E11=""),"",IFERROR((N11-VLOOKUP(D11&amp;"|"&amp;E11,Parameter!$A$20:$D$119,4,FALSE))/VLOOKUP(D11&amp;"|"&amp;E11,Parameter!$A$20:$D$119,4,FALSE),""))</f>
        <v/>
      </c>
      <c r="P11" s="10">
        <f>IF(A11="","",IF(OR(B11="",C11="",D11="",E11="",F11="",G11="",H11="",I11="",J11=""),"Unvollständig",IF(IFERROR(OR(I11&lt;Parameter!$B$10,I11&gt;Parameter!$B$11,J11&lt;Parameter!$B$12,J11&gt;Parameter!$B$13,K11&lt;0,K11&gt;Parameter!$B$14,L11&lt;0,L11&gt;Parameter!$B$15,VLOOKUP(D11&amp;"|"&amp;E11,Parameter!$A$20:$D$119,4,FALSE)=""),TRUE),"Prüfen","Vollständig")))</f>
        <v/>
      </c>
      <c r="Q11" s="9">
        <f>IF(A11="","",IF(COUNTIF($A$5:$A$104,A11)&gt;1,"ID doppelt",IF(P11="Unvollständig","Pflichtfelder ergänzen",IF(P11="Prüfen","Grenzen oder Zuordnung prüfen",IF(ABS(O11)&gt;Parameter!$B$16,"Abweichung prüfen","Plausibel")))))</f>
        <v/>
      </c>
      <c r="R11" s="14">
        <f>IF(OR(N11="",P11&lt;&gt;"Vollständig"),"",IFERROR(INT(Parameter!$B$8*60*Parameter!$B$9/N11),""))</f>
        <v/>
      </c>
      <c r="U11">
        <f>IFERROR(IF(Parameter!C26="","",Parameter!C26),"")</f>
        <v/>
      </c>
      <c r="X11">
        <f>IFERROR(Parameter!$B$16,"")</f>
        <v/>
      </c>
    </row>
    <row r="12" ht="21" customHeight="1">
      <c r="A12" s="18" t="inlineStr">
        <is>
          <t>ZA-26-008</t>
        </is>
      </c>
      <c r="B12" s="39" t="n">
        <v>46270</v>
      </c>
      <c r="C12" s="20" t="inlineStr">
        <is>
          <t>FIK-2026-004</t>
        </is>
      </c>
      <c r="D12" s="18" t="inlineStr">
        <is>
          <t>BZ-42</t>
        </is>
      </c>
      <c r="E12" s="20" t="inlineStr">
        <is>
          <t>Prüfen</t>
        </is>
      </c>
      <c r="F12" s="20" t="inlineStr">
        <is>
          <t>Fiktive Zelle West-3</t>
        </is>
      </c>
      <c r="G12" s="20" t="inlineStr">
        <is>
          <t>Arbeitsvorbereitung</t>
        </is>
      </c>
      <c r="H12" s="18" t="n">
        <v>2</v>
      </c>
      <c r="I12" s="40" t="n">
        <v>25</v>
      </c>
      <c r="J12" s="41" t="n">
        <v>1.1</v>
      </c>
      <c r="K12" s="41" t="n">
        <v>0.04</v>
      </c>
      <c r="L12" s="41" t="n">
        <v>0.02</v>
      </c>
      <c r="M12" s="37">
        <f>IF(OR(A12="",I12="",J12=""),"",IFERROR(I12*J12,""))</f>
        <v/>
      </c>
      <c r="N12" s="37">
        <f>IF(M12="","",IFERROR(M12*(1+IF(K12="",0,K12)+IF(L12="",0,L12)),""))</f>
        <v/>
      </c>
      <c r="O12" s="38">
        <f>IF(OR(N12="",D12="",E12=""),"",IFERROR((N12-VLOOKUP(D12&amp;"|"&amp;E12,Parameter!$A$20:$D$119,4,FALSE))/VLOOKUP(D12&amp;"|"&amp;E12,Parameter!$A$20:$D$119,4,FALSE),""))</f>
        <v/>
      </c>
      <c r="P12" s="11">
        <f>IF(A12="","",IF(OR(B12="",C12="",D12="",E12="",F12="",G12="",H12="",I12="",J12=""),"Unvollständig",IF(IFERROR(OR(I12&lt;Parameter!$B$10,I12&gt;Parameter!$B$11,J12&lt;Parameter!$B$12,J12&gt;Parameter!$B$13,K12&lt;0,K12&gt;Parameter!$B$14,L12&lt;0,L12&gt;Parameter!$B$15,VLOOKUP(D12&amp;"|"&amp;E12,Parameter!$A$20:$D$119,4,FALSE)=""),TRUE),"Prüfen","Vollständig")))</f>
        <v/>
      </c>
      <c r="Q12" s="3">
        <f>IF(A12="","",IF(COUNTIF($A$5:$A$104,A12)&gt;1,"ID doppelt",IF(P12="Unvollständig","Pflichtfelder ergänzen",IF(P12="Prüfen","Grenzen oder Zuordnung prüfen",IF(ABS(O12)&gt;Parameter!$B$16,"Abweichung prüfen","Plausibel")))))</f>
        <v/>
      </c>
      <c r="R12" s="17">
        <f>IF(OR(N12="",P12&lt;&gt;"Vollständig"),"",IFERROR(INT(Parameter!$B$8*60*Parameter!$B$9/N12),""))</f>
        <v/>
      </c>
      <c r="U12">
        <f>IFERROR(IF(Parameter!C27="","",Parameter!C27),"")</f>
        <v/>
      </c>
      <c r="X12">
        <f>IFERROR(Parameter!$B$16,"")</f>
        <v/>
      </c>
    </row>
    <row r="13" ht="21" customHeight="1">
      <c r="A13" s="18" t="inlineStr">
        <is>
          <t>ZA-26-009</t>
        </is>
      </c>
      <c r="B13" s="39" t="n">
        <v>46272</v>
      </c>
      <c r="C13" s="20" t="inlineStr">
        <is>
          <t>FIK-2026-005</t>
        </is>
      </c>
      <c r="D13" s="18" t="inlineStr">
        <is>
          <t>CM-08</t>
        </is>
      </c>
      <c r="E13" s="20" t="inlineStr">
        <is>
          <t>Montieren</t>
        </is>
      </c>
      <c r="F13" s="20" t="inlineStr">
        <is>
          <t>Fiktive Zelle West-3</t>
        </is>
      </c>
      <c r="G13" s="20" t="inlineStr">
        <is>
          <t>Schichtkoordination</t>
        </is>
      </c>
      <c r="H13" s="18" t="n">
        <v>1</v>
      </c>
      <c r="I13" s="40" t="n">
        <v>120</v>
      </c>
      <c r="J13" s="41" t="n">
        <v>1</v>
      </c>
      <c r="K13" s="41" t="n">
        <v>0.08</v>
      </c>
      <c r="L13" s="41" t="n">
        <v>0.05</v>
      </c>
      <c r="M13" s="35">
        <f>IF(OR(A13="",I13="",J13=""),"",IFERROR(I13*J13,""))</f>
        <v/>
      </c>
      <c r="N13" s="35">
        <f>IF(M13="","",IFERROR(M13*(1+IF(K13="",0,K13)+IF(L13="",0,L13)),""))</f>
        <v/>
      </c>
      <c r="O13" s="36">
        <f>IF(OR(N13="",D13="",E13=""),"",IFERROR((N13-VLOOKUP(D13&amp;"|"&amp;E13,Parameter!$A$20:$D$119,4,FALSE))/VLOOKUP(D13&amp;"|"&amp;E13,Parameter!$A$20:$D$119,4,FALSE),""))</f>
        <v/>
      </c>
      <c r="P13" s="10">
        <f>IF(A13="","",IF(OR(B13="",C13="",D13="",E13="",F13="",G13="",H13="",I13="",J13=""),"Unvollständig",IF(IFERROR(OR(I13&lt;Parameter!$B$10,I13&gt;Parameter!$B$11,J13&lt;Parameter!$B$12,J13&gt;Parameter!$B$13,K13&lt;0,K13&gt;Parameter!$B$14,L13&lt;0,L13&gt;Parameter!$B$15,VLOOKUP(D13&amp;"|"&amp;E13,Parameter!$A$20:$D$119,4,FALSE)=""),TRUE),"Prüfen","Vollständig")))</f>
        <v/>
      </c>
      <c r="Q13" s="9">
        <f>IF(A13="","",IF(COUNTIF($A$5:$A$104,A13)&gt;1,"ID doppelt",IF(P13="Unvollständig","Pflichtfelder ergänzen",IF(P13="Prüfen","Grenzen oder Zuordnung prüfen",IF(ABS(O13)&gt;Parameter!$B$16,"Abweichung prüfen","Plausibel")))))</f>
        <v/>
      </c>
      <c r="R13" s="14">
        <f>IF(OR(N13="",P13&lt;&gt;"Vollständig"),"",IFERROR(INT(Parameter!$B$8*60*Parameter!$B$9/N13),""))</f>
        <v/>
      </c>
      <c r="U13">
        <f>IFERROR(IF(Parameter!C28="","",Parameter!C28),"")</f>
        <v/>
      </c>
      <c r="X13">
        <f>IFERROR(Parameter!$B$16,"")</f>
        <v/>
      </c>
    </row>
    <row r="14" ht="21" customHeight="1">
      <c r="A14" s="18" t="inlineStr">
        <is>
          <t>ZA-26-010</t>
        </is>
      </c>
      <c r="B14" s="39" t="n">
        <v>46272</v>
      </c>
      <c r="C14" s="20" t="inlineStr">
        <is>
          <t>FIK-2026-005</t>
        </is>
      </c>
      <c r="D14" s="18" t="inlineStr">
        <is>
          <t>CM-08</t>
        </is>
      </c>
      <c r="E14" s="20" t="inlineStr">
        <is>
          <t>Montieren</t>
        </is>
      </c>
      <c r="F14" s="20" t="inlineStr">
        <is>
          <t>Fiktive Zelle West-3</t>
        </is>
      </c>
      <c r="G14" s="20" t="inlineStr">
        <is>
          <t>Schichtkoordination</t>
        </is>
      </c>
      <c r="H14" s="18" t="n">
        <v>2</v>
      </c>
      <c r="I14" s="40" t="n">
        <v>90</v>
      </c>
      <c r="J14" s="41" t="n">
        <v>1.5</v>
      </c>
      <c r="K14" s="41" t="n">
        <v>0</v>
      </c>
      <c r="L14" s="41" t="n">
        <v>0</v>
      </c>
      <c r="M14" s="37">
        <f>IF(OR(A14="",I14="",J14=""),"",IFERROR(I14*J14,""))</f>
        <v/>
      </c>
      <c r="N14" s="37">
        <f>IF(M14="","",IFERROR(M14*(1+IF(K14="",0,K14)+IF(L14="",0,L14)),""))</f>
        <v/>
      </c>
      <c r="O14" s="38">
        <f>IF(OR(N14="",D14="",E14=""),"",IFERROR((N14-VLOOKUP(D14&amp;"|"&amp;E14,Parameter!$A$20:$D$119,4,FALSE))/VLOOKUP(D14&amp;"|"&amp;E14,Parameter!$A$20:$D$119,4,FALSE),""))</f>
        <v/>
      </c>
      <c r="P14" s="11">
        <f>IF(A14="","",IF(OR(B14="",C14="",D14="",E14="",F14="",G14="",H14="",I14="",J14=""),"Unvollständig",IF(IFERROR(OR(I14&lt;Parameter!$B$10,I14&gt;Parameter!$B$11,J14&lt;Parameter!$B$12,J14&gt;Parameter!$B$13,K14&lt;0,K14&gt;Parameter!$B$14,L14&lt;0,L14&gt;Parameter!$B$15,VLOOKUP(D14&amp;"|"&amp;E14,Parameter!$A$20:$D$119,4,FALSE)=""),TRUE),"Prüfen","Vollständig")))</f>
        <v/>
      </c>
      <c r="Q14" s="3">
        <f>IF(A14="","",IF(COUNTIF($A$5:$A$104,A14)&gt;1,"ID doppelt",IF(P14="Unvollständig","Pflichtfelder ergänzen",IF(P14="Prüfen","Grenzen oder Zuordnung prüfen",IF(ABS(O14)&gt;Parameter!$B$16,"Abweichung prüfen","Plausibel")))))</f>
        <v/>
      </c>
      <c r="R14" s="17">
        <f>IF(OR(N14="",P14&lt;&gt;"Vollständig"),"",IFERROR(INT(Parameter!$B$8*60*Parameter!$B$9/N14),""))</f>
        <v/>
      </c>
      <c r="U14">
        <f>IFERROR(IF(Parameter!C29="","",Parameter!C29),"")</f>
        <v/>
      </c>
      <c r="X14">
        <f>IFERROR(Parameter!$B$16,"")</f>
        <v/>
      </c>
    </row>
    <row r="15" ht="21" customHeight="1">
      <c r="A15" s="18" t="n"/>
      <c r="B15" s="39" t="n"/>
      <c r="C15" s="20" t="n"/>
      <c r="D15" s="18" t="n"/>
      <c r="E15" s="20" t="n"/>
      <c r="F15" s="20" t="n"/>
      <c r="G15" s="20" t="n"/>
      <c r="H15" s="18" t="n"/>
      <c r="I15" s="40" t="n"/>
      <c r="J15" s="41" t="n"/>
      <c r="K15" s="41" t="n"/>
      <c r="L15" s="41" t="n"/>
      <c r="M15" s="35">
        <f>IF(OR(A15="",I15="",J15=""),"",IFERROR(I15*J15,""))</f>
        <v/>
      </c>
      <c r="N15" s="35">
        <f>IF(M15="","",IFERROR(M15*(1+IF(K15="",0,K15)+IF(L15="",0,L15)),""))</f>
        <v/>
      </c>
      <c r="O15" s="36">
        <f>IF(OR(N15="",D15="",E15=""),"",IFERROR((N15-VLOOKUP(D15&amp;"|"&amp;E15,Parameter!$A$20:$D$119,4,FALSE))/VLOOKUP(D15&amp;"|"&amp;E15,Parameter!$A$20:$D$119,4,FALSE),""))</f>
        <v/>
      </c>
      <c r="P15" s="10">
        <f>IF(A15="","",IF(OR(B15="",C15="",D15="",E15="",F15="",G15="",H15="",I15="",J15=""),"Unvollständig",IF(IFERROR(OR(I15&lt;Parameter!$B$10,I15&gt;Parameter!$B$11,J15&lt;Parameter!$B$12,J15&gt;Parameter!$B$13,K15&lt;0,K15&gt;Parameter!$B$14,L15&lt;0,L15&gt;Parameter!$B$15,VLOOKUP(D15&amp;"|"&amp;E15,Parameter!$A$20:$D$119,4,FALSE)=""),TRUE),"Prüfen","Vollständig")))</f>
        <v/>
      </c>
      <c r="Q15" s="9">
        <f>IF(A15="","",IF(COUNTIF($A$5:$A$104,A15)&gt;1,"ID doppelt",IF(P15="Unvollständig","Pflichtfelder ergänzen",IF(P15="Prüfen","Grenzen oder Zuordnung prüfen",IF(ABS(O15)&gt;Parameter!$B$16,"Abweichung prüfen","Plausibel")))))</f>
        <v/>
      </c>
      <c r="R15" s="14">
        <f>IF(OR(N15="",P15&lt;&gt;"Vollständig"),"",IFERROR(INT(Parameter!$B$8*60*Parameter!$B$9/N15),""))</f>
        <v/>
      </c>
      <c r="U15">
        <f>IFERROR(IF(Parameter!C30="","",Parameter!C30),"")</f>
        <v/>
      </c>
      <c r="X15">
        <f>IFERROR(Parameter!$B$16,"")</f>
        <v/>
      </c>
    </row>
    <row r="16" ht="21" customHeight="1">
      <c r="A16" s="18" t="n"/>
      <c r="B16" s="39" t="n"/>
      <c r="C16" s="20" t="n"/>
      <c r="D16" s="18" t="n"/>
      <c r="E16" s="20" t="n"/>
      <c r="F16" s="20" t="n"/>
      <c r="G16" s="20" t="n"/>
      <c r="H16" s="18" t="n"/>
      <c r="I16" s="40" t="n"/>
      <c r="J16" s="41" t="n"/>
      <c r="K16" s="41" t="n"/>
      <c r="L16" s="41" t="n"/>
      <c r="M16" s="37">
        <f>IF(OR(A16="",I16="",J16=""),"",IFERROR(I16*J16,""))</f>
        <v/>
      </c>
      <c r="N16" s="37">
        <f>IF(M16="","",IFERROR(M16*(1+IF(K16="",0,K16)+IF(L16="",0,L16)),""))</f>
        <v/>
      </c>
      <c r="O16" s="38">
        <f>IF(OR(N16="",D16="",E16=""),"",IFERROR((N16-VLOOKUP(D16&amp;"|"&amp;E16,Parameter!$A$20:$D$119,4,FALSE))/VLOOKUP(D16&amp;"|"&amp;E16,Parameter!$A$20:$D$119,4,FALSE),""))</f>
        <v/>
      </c>
      <c r="P16" s="11">
        <f>IF(A16="","",IF(OR(B16="",C16="",D16="",E16="",F16="",G16="",H16="",I16="",J16=""),"Unvollständig",IF(IFERROR(OR(I16&lt;Parameter!$B$10,I16&gt;Parameter!$B$11,J16&lt;Parameter!$B$12,J16&gt;Parameter!$B$13,K16&lt;0,K16&gt;Parameter!$B$14,L16&lt;0,L16&gt;Parameter!$B$15,VLOOKUP(D16&amp;"|"&amp;E16,Parameter!$A$20:$D$119,4,FALSE)=""),TRUE),"Prüfen","Vollständig")))</f>
        <v/>
      </c>
      <c r="Q16" s="3">
        <f>IF(A16="","",IF(COUNTIF($A$5:$A$104,A16)&gt;1,"ID doppelt",IF(P16="Unvollständig","Pflichtfelder ergänzen",IF(P16="Prüfen","Grenzen oder Zuordnung prüfen",IF(ABS(O16)&gt;Parameter!$B$16,"Abweichung prüfen","Plausibel")))))</f>
        <v/>
      </c>
      <c r="R16" s="17">
        <f>IF(OR(N16="",P16&lt;&gt;"Vollständig"),"",IFERROR(INT(Parameter!$B$8*60*Parameter!$B$9/N16),""))</f>
        <v/>
      </c>
      <c r="U16">
        <f>IFERROR(IF(Parameter!C31="","",Parameter!C31),"")</f>
        <v/>
      </c>
      <c r="X16">
        <f>IFERROR(Parameter!$B$16,"")</f>
        <v/>
      </c>
    </row>
    <row r="17" ht="21" customHeight="1">
      <c r="A17" s="18" t="n"/>
      <c r="B17" s="39" t="n"/>
      <c r="C17" s="20" t="n"/>
      <c r="D17" s="18" t="n"/>
      <c r="E17" s="20" t="n"/>
      <c r="F17" s="20" t="n"/>
      <c r="G17" s="20" t="n"/>
      <c r="H17" s="18" t="n"/>
      <c r="I17" s="40" t="n"/>
      <c r="J17" s="41" t="n"/>
      <c r="K17" s="41" t="n"/>
      <c r="L17" s="41" t="n"/>
      <c r="M17" s="35">
        <f>IF(OR(A17="",I17="",J17=""),"",IFERROR(I17*J17,""))</f>
        <v/>
      </c>
      <c r="N17" s="35">
        <f>IF(M17="","",IFERROR(M17*(1+IF(K17="",0,K17)+IF(L17="",0,L17)),""))</f>
        <v/>
      </c>
      <c r="O17" s="36">
        <f>IF(OR(N17="",D17="",E17=""),"",IFERROR((N17-VLOOKUP(D17&amp;"|"&amp;E17,Parameter!$A$20:$D$119,4,FALSE))/VLOOKUP(D17&amp;"|"&amp;E17,Parameter!$A$20:$D$119,4,FALSE),""))</f>
        <v/>
      </c>
      <c r="P17" s="10">
        <f>IF(A17="","",IF(OR(B17="",C17="",D17="",E17="",F17="",G17="",H17="",I17="",J17=""),"Unvollständig",IF(IFERROR(OR(I17&lt;Parameter!$B$10,I17&gt;Parameter!$B$11,J17&lt;Parameter!$B$12,J17&gt;Parameter!$B$13,K17&lt;0,K17&gt;Parameter!$B$14,L17&lt;0,L17&gt;Parameter!$B$15,VLOOKUP(D17&amp;"|"&amp;E17,Parameter!$A$20:$D$119,4,FALSE)=""),TRUE),"Prüfen","Vollständig")))</f>
        <v/>
      </c>
      <c r="Q17" s="9">
        <f>IF(A17="","",IF(COUNTIF($A$5:$A$104,A17)&gt;1,"ID doppelt",IF(P17="Unvollständig","Pflichtfelder ergänzen",IF(P17="Prüfen","Grenzen oder Zuordnung prüfen",IF(ABS(O17)&gt;Parameter!$B$16,"Abweichung prüfen","Plausibel")))))</f>
        <v/>
      </c>
      <c r="R17" s="14">
        <f>IF(OR(N17="",P17&lt;&gt;"Vollständig"),"",IFERROR(INT(Parameter!$B$8*60*Parameter!$B$9/N17),""))</f>
        <v/>
      </c>
      <c r="U17">
        <f>IFERROR(IF(Parameter!C32="","",Parameter!C32),"")</f>
        <v/>
      </c>
      <c r="X17">
        <f>IFERROR(Parameter!$B$16,"")</f>
        <v/>
      </c>
    </row>
    <row r="18" ht="21" customHeight="1">
      <c r="A18" s="18" t="n"/>
      <c r="B18" s="39" t="n"/>
      <c r="C18" s="20" t="n"/>
      <c r="D18" s="18" t="n"/>
      <c r="E18" s="20" t="n"/>
      <c r="F18" s="20" t="n"/>
      <c r="G18" s="20" t="n"/>
      <c r="H18" s="18" t="n"/>
      <c r="I18" s="40" t="n"/>
      <c r="J18" s="41" t="n"/>
      <c r="K18" s="41" t="n"/>
      <c r="L18" s="41" t="n"/>
      <c r="M18" s="37">
        <f>IF(OR(A18="",I18="",J18=""),"",IFERROR(I18*J18,""))</f>
        <v/>
      </c>
      <c r="N18" s="37">
        <f>IF(M18="","",IFERROR(M18*(1+IF(K18="",0,K18)+IF(L18="",0,L18)),""))</f>
        <v/>
      </c>
      <c r="O18" s="38">
        <f>IF(OR(N18="",D18="",E18=""),"",IFERROR((N18-VLOOKUP(D18&amp;"|"&amp;E18,Parameter!$A$20:$D$119,4,FALSE))/VLOOKUP(D18&amp;"|"&amp;E18,Parameter!$A$20:$D$119,4,FALSE),""))</f>
        <v/>
      </c>
      <c r="P18" s="11">
        <f>IF(A18="","",IF(OR(B18="",C18="",D18="",E18="",F18="",G18="",H18="",I18="",J18=""),"Unvollständig",IF(IFERROR(OR(I18&lt;Parameter!$B$10,I18&gt;Parameter!$B$11,J18&lt;Parameter!$B$12,J18&gt;Parameter!$B$13,K18&lt;0,K18&gt;Parameter!$B$14,L18&lt;0,L18&gt;Parameter!$B$15,VLOOKUP(D18&amp;"|"&amp;E18,Parameter!$A$20:$D$119,4,FALSE)=""),TRUE),"Prüfen","Vollständig")))</f>
        <v/>
      </c>
      <c r="Q18" s="3">
        <f>IF(A18="","",IF(COUNTIF($A$5:$A$104,A18)&gt;1,"ID doppelt",IF(P18="Unvollständig","Pflichtfelder ergänzen",IF(P18="Prüfen","Grenzen oder Zuordnung prüfen",IF(ABS(O18)&gt;Parameter!$B$16,"Abweichung prüfen","Plausibel")))))</f>
        <v/>
      </c>
      <c r="R18" s="17">
        <f>IF(OR(N18="",P18&lt;&gt;"Vollständig"),"",IFERROR(INT(Parameter!$B$8*60*Parameter!$B$9/N18),""))</f>
        <v/>
      </c>
      <c r="U18">
        <f>IFERROR(IF(Parameter!C33="","",Parameter!C33),"")</f>
        <v/>
      </c>
      <c r="X18">
        <f>IFERROR(Parameter!$B$16,"")</f>
        <v/>
      </c>
    </row>
    <row r="19" ht="21" customHeight="1">
      <c r="A19" s="18" t="n"/>
      <c r="B19" s="39" t="n"/>
      <c r="C19" s="20" t="n"/>
      <c r="D19" s="18" t="n"/>
      <c r="E19" s="20" t="n"/>
      <c r="F19" s="20" t="n"/>
      <c r="G19" s="20" t="n"/>
      <c r="H19" s="18" t="n"/>
      <c r="I19" s="40" t="n"/>
      <c r="J19" s="41" t="n"/>
      <c r="K19" s="41" t="n"/>
      <c r="L19" s="41" t="n"/>
      <c r="M19" s="35">
        <f>IF(OR(A19="",I19="",J19=""),"",IFERROR(I19*J19,""))</f>
        <v/>
      </c>
      <c r="N19" s="35">
        <f>IF(M19="","",IFERROR(M19*(1+IF(K19="",0,K19)+IF(L19="",0,L19)),""))</f>
        <v/>
      </c>
      <c r="O19" s="36">
        <f>IF(OR(N19="",D19="",E19=""),"",IFERROR((N19-VLOOKUP(D19&amp;"|"&amp;E19,Parameter!$A$20:$D$119,4,FALSE))/VLOOKUP(D19&amp;"|"&amp;E19,Parameter!$A$20:$D$119,4,FALSE),""))</f>
        <v/>
      </c>
      <c r="P19" s="10">
        <f>IF(A19="","",IF(OR(B19="",C19="",D19="",E19="",F19="",G19="",H19="",I19="",J19=""),"Unvollständig",IF(IFERROR(OR(I19&lt;Parameter!$B$10,I19&gt;Parameter!$B$11,J19&lt;Parameter!$B$12,J19&gt;Parameter!$B$13,K19&lt;0,K19&gt;Parameter!$B$14,L19&lt;0,L19&gt;Parameter!$B$15,VLOOKUP(D19&amp;"|"&amp;E19,Parameter!$A$20:$D$119,4,FALSE)=""),TRUE),"Prüfen","Vollständig")))</f>
        <v/>
      </c>
      <c r="Q19" s="9">
        <f>IF(A19="","",IF(COUNTIF($A$5:$A$104,A19)&gt;1,"ID doppelt",IF(P19="Unvollständig","Pflichtfelder ergänzen",IF(P19="Prüfen","Grenzen oder Zuordnung prüfen",IF(ABS(O19)&gt;Parameter!$B$16,"Abweichung prüfen","Plausibel")))))</f>
        <v/>
      </c>
      <c r="R19" s="14">
        <f>IF(OR(N19="",P19&lt;&gt;"Vollständig"),"",IFERROR(INT(Parameter!$B$8*60*Parameter!$B$9/N19),""))</f>
        <v/>
      </c>
      <c r="U19">
        <f>IFERROR(IF(Parameter!C34="","",Parameter!C34),"")</f>
        <v/>
      </c>
      <c r="X19">
        <f>IFERROR(Parameter!$B$16,"")</f>
        <v/>
      </c>
    </row>
    <row r="20" ht="21" customHeight="1">
      <c r="A20" s="18" t="n"/>
      <c r="B20" s="39" t="n"/>
      <c r="C20" s="20" t="n"/>
      <c r="D20" s="18" t="n"/>
      <c r="E20" s="20" t="n"/>
      <c r="F20" s="20" t="n"/>
      <c r="G20" s="20" t="n"/>
      <c r="H20" s="18" t="n"/>
      <c r="I20" s="40" t="n"/>
      <c r="J20" s="41" t="n"/>
      <c r="K20" s="41" t="n"/>
      <c r="L20" s="41" t="n"/>
      <c r="M20" s="37">
        <f>IF(OR(A20="",I20="",J20=""),"",IFERROR(I20*J20,""))</f>
        <v/>
      </c>
      <c r="N20" s="37">
        <f>IF(M20="","",IFERROR(M20*(1+IF(K20="",0,K20)+IF(L20="",0,L20)),""))</f>
        <v/>
      </c>
      <c r="O20" s="38">
        <f>IF(OR(N20="",D20="",E20=""),"",IFERROR((N20-VLOOKUP(D20&amp;"|"&amp;E20,Parameter!$A$20:$D$119,4,FALSE))/VLOOKUP(D20&amp;"|"&amp;E20,Parameter!$A$20:$D$119,4,FALSE),""))</f>
        <v/>
      </c>
      <c r="P20" s="11">
        <f>IF(A20="","",IF(OR(B20="",C20="",D20="",E20="",F20="",G20="",H20="",I20="",J20=""),"Unvollständig",IF(IFERROR(OR(I20&lt;Parameter!$B$10,I20&gt;Parameter!$B$11,J20&lt;Parameter!$B$12,J20&gt;Parameter!$B$13,K20&lt;0,K20&gt;Parameter!$B$14,L20&lt;0,L20&gt;Parameter!$B$15,VLOOKUP(D20&amp;"|"&amp;E20,Parameter!$A$20:$D$119,4,FALSE)=""),TRUE),"Prüfen","Vollständig")))</f>
        <v/>
      </c>
      <c r="Q20" s="3">
        <f>IF(A20="","",IF(COUNTIF($A$5:$A$104,A20)&gt;1,"ID doppelt",IF(P20="Unvollständig","Pflichtfelder ergänzen",IF(P20="Prüfen","Grenzen oder Zuordnung prüfen",IF(ABS(O20)&gt;Parameter!$B$16,"Abweichung prüfen","Plausibel")))))</f>
        <v/>
      </c>
      <c r="R20" s="17">
        <f>IF(OR(N20="",P20&lt;&gt;"Vollständig"),"",IFERROR(INT(Parameter!$B$8*60*Parameter!$B$9/N20),""))</f>
        <v/>
      </c>
      <c r="U20">
        <f>IFERROR(IF(Parameter!C35="","",Parameter!C35),"")</f>
        <v/>
      </c>
      <c r="X20">
        <f>IFERROR(Parameter!$B$16,"")</f>
        <v/>
      </c>
    </row>
    <row r="21" ht="21" customHeight="1">
      <c r="A21" s="18" t="n"/>
      <c r="B21" s="39" t="n"/>
      <c r="C21" s="20" t="n"/>
      <c r="D21" s="18" t="n"/>
      <c r="E21" s="20" t="n"/>
      <c r="F21" s="20" t="n"/>
      <c r="G21" s="20" t="n"/>
      <c r="H21" s="18" t="n"/>
      <c r="I21" s="40" t="n"/>
      <c r="J21" s="41" t="n"/>
      <c r="K21" s="41" t="n"/>
      <c r="L21" s="41" t="n"/>
      <c r="M21" s="35">
        <f>IF(OR(A21="",I21="",J21=""),"",IFERROR(I21*J21,""))</f>
        <v/>
      </c>
      <c r="N21" s="35">
        <f>IF(M21="","",IFERROR(M21*(1+IF(K21="",0,K21)+IF(L21="",0,L21)),""))</f>
        <v/>
      </c>
      <c r="O21" s="36">
        <f>IF(OR(N21="",D21="",E21=""),"",IFERROR((N21-VLOOKUP(D21&amp;"|"&amp;E21,Parameter!$A$20:$D$119,4,FALSE))/VLOOKUP(D21&amp;"|"&amp;E21,Parameter!$A$20:$D$119,4,FALSE),""))</f>
        <v/>
      </c>
      <c r="P21" s="10">
        <f>IF(A21="","",IF(OR(B21="",C21="",D21="",E21="",F21="",G21="",H21="",I21="",J21=""),"Unvollständig",IF(IFERROR(OR(I21&lt;Parameter!$B$10,I21&gt;Parameter!$B$11,J21&lt;Parameter!$B$12,J21&gt;Parameter!$B$13,K21&lt;0,K21&gt;Parameter!$B$14,L21&lt;0,L21&gt;Parameter!$B$15,VLOOKUP(D21&amp;"|"&amp;E21,Parameter!$A$20:$D$119,4,FALSE)=""),TRUE),"Prüfen","Vollständig")))</f>
        <v/>
      </c>
      <c r="Q21" s="9">
        <f>IF(A21="","",IF(COUNTIF($A$5:$A$104,A21)&gt;1,"ID doppelt",IF(P21="Unvollständig","Pflichtfelder ergänzen",IF(P21="Prüfen","Grenzen oder Zuordnung prüfen",IF(ABS(O21)&gt;Parameter!$B$16,"Abweichung prüfen","Plausibel")))))</f>
        <v/>
      </c>
      <c r="R21" s="14">
        <f>IF(OR(N21="",P21&lt;&gt;"Vollständig"),"",IFERROR(INT(Parameter!$B$8*60*Parameter!$B$9/N21),""))</f>
        <v/>
      </c>
      <c r="U21">
        <f>IFERROR(IF(Parameter!C36="","",Parameter!C36),"")</f>
        <v/>
      </c>
      <c r="X21">
        <f>IFERROR(Parameter!$B$16,"")</f>
        <v/>
      </c>
    </row>
    <row r="22" ht="21" customHeight="1">
      <c r="A22" s="18" t="n"/>
      <c r="B22" s="39" t="n"/>
      <c r="C22" s="20" t="n"/>
      <c r="D22" s="18" t="n"/>
      <c r="E22" s="20" t="n"/>
      <c r="F22" s="20" t="n"/>
      <c r="G22" s="20" t="n"/>
      <c r="H22" s="18" t="n"/>
      <c r="I22" s="40" t="n"/>
      <c r="J22" s="41" t="n"/>
      <c r="K22" s="41" t="n"/>
      <c r="L22" s="41" t="n"/>
      <c r="M22" s="37">
        <f>IF(OR(A22="",I22="",J22=""),"",IFERROR(I22*J22,""))</f>
        <v/>
      </c>
      <c r="N22" s="37">
        <f>IF(M22="","",IFERROR(M22*(1+IF(K22="",0,K22)+IF(L22="",0,L22)),""))</f>
        <v/>
      </c>
      <c r="O22" s="38">
        <f>IF(OR(N22="",D22="",E22=""),"",IFERROR((N22-VLOOKUP(D22&amp;"|"&amp;E22,Parameter!$A$20:$D$119,4,FALSE))/VLOOKUP(D22&amp;"|"&amp;E22,Parameter!$A$20:$D$119,4,FALSE),""))</f>
        <v/>
      </c>
      <c r="P22" s="11">
        <f>IF(A22="","",IF(OR(B22="",C22="",D22="",E22="",F22="",G22="",H22="",I22="",J22=""),"Unvollständig",IF(IFERROR(OR(I22&lt;Parameter!$B$10,I22&gt;Parameter!$B$11,J22&lt;Parameter!$B$12,J22&gt;Parameter!$B$13,K22&lt;0,K22&gt;Parameter!$B$14,L22&lt;0,L22&gt;Parameter!$B$15,VLOOKUP(D22&amp;"|"&amp;E22,Parameter!$A$20:$D$119,4,FALSE)=""),TRUE),"Prüfen","Vollständig")))</f>
        <v/>
      </c>
      <c r="Q22" s="3">
        <f>IF(A22="","",IF(COUNTIF($A$5:$A$104,A22)&gt;1,"ID doppelt",IF(P22="Unvollständig","Pflichtfelder ergänzen",IF(P22="Prüfen","Grenzen oder Zuordnung prüfen",IF(ABS(O22)&gt;Parameter!$B$16,"Abweichung prüfen","Plausibel")))))</f>
        <v/>
      </c>
      <c r="R22" s="17">
        <f>IF(OR(N22="",P22&lt;&gt;"Vollständig"),"",IFERROR(INT(Parameter!$B$8*60*Parameter!$B$9/N22),""))</f>
        <v/>
      </c>
      <c r="U22">
        <f>IFERROR(IF(Parameter!C37="","",Parameter!C37),"")</f>
        <v/>
      </c>
      <c r="X22">
        <f>IFERROR(Parameter!$B$16,"")</f>
        <v/>
      </c>
    </row>
    <row r="23" ht="21" customHeight="1">
      <c r="A23" s="18" t="n"/>
      <c r="B23" s="39" t="n"/>
      <c r="C23" s="20" t="n"/>
      <c r="D23" s="18" t="n"/>
      <c r="E23" s="20" t="n"/>
      <c r="F23" s="20" t="n"/>
      <c r="G23" s="20" t="n"/>
      <c r="H23" s="18" t="n"/>
      <c r="I23" s="40" t="n"/>
      <c r="J23" s="41" t="n"/>
      <c r="K23" s="41" t="n"/>
      <c r="L23" s="41" t="n"/>
      <c r="M23" s="35">
        <f>IF(OR(A23="",I23="",J23=""),"",IFERROR(I23*J23,""))</f>
        <v/>
      </c>
      <c r="N23" s="35">
        <f>IF(M23="","",IFERROR(M23*(1+IF(K23="",0,K23)+IF(L23="",0,L23)),""))</f>
        <v/>
      </c>
      <c r="O23" s="36">
        <f>IF(OR(N23="",D23="",E23=""),"",IFERROR((N23-VLOOKUP(D23&amp;"|"&amp;E23,Parameter!$A$20:$D$119,4,FALSE))/VLOOKUP(D23&amp;"|"&amp;E23,Parameter!$A$20:$D$119,4,FALSE),""))</f>
        <v/>
      </c>
      <c r="P23" s="10">
        <f>IF(A23="","",IF(OR(B23="",C23="",D23="",E23="",F23="",G23="",H23="",I23="",J23=""),"Unvollständig",IF(IFERROR(OR(I23&lt;Parameter!$B$10,I23&gt;Parameter!$B$11,J23&lt;Parameter!$B$12,J23&gt;Parameter!$B$13,K23&lt;0,K23&gt;Parameter!$B$14,L23&lt;0,L23&gt;Parameter!$B$15,VLOOKUP(D23&amp;"|"&amp;E23,Parameter!$A$20:$D$119,4,FALSE)=""),TRUE),"Prüfen","Vollständig")))</f>
        <v/>
      </c>
      <c r="Q23" s="9">
        <f>IF(A23="","",IF(COUNTIF($A$5:$A$104,A23)&gt;1,"ID doppelt",IF(P23="Unvollständig","Pflichtfelder ergänzen",IF(P23="Prüfen","Grenzen oder Zuordnung prüfen",IF(ABS(O23)&gt;Parameter!$B$16,"Abweichung prüfen","Plausibel")))))</f>
        <v/>
      </c>
      <c r="R23" s="14">
        <f>IF(OR(N23="",P23&lt;&gt;"Vollständig"),"",IFERROR(INT(Parameter!$B$8*60*Parameter!$B$9/N23),""))</f>
        <v/>
      </c>
      <c r="U23">
        <f>IFERROR(IF(Parameter!C38="","",Parameter!C38),"")</f>
        <v/>
      </c>
      <c r="X23">
        <f>IFERROR(Parameter!$B$16,"")</f>
        <v/>
      </c>
    </row>
    <row r="24" ht="21" customHeight="1">
      <c r="A24" s="18" t="n"/>
      <c r="B24" s="39" t="n"/>
      <c r="C24" s="20" t="n"/>
      <c r="D24" s="18" t="n"/>
      <c r="E24" s="20" t="n"/>
      <c r="F24" s="20" t="n"/>
      <c r="G24" s="20" t="n"/>
      <c r="H24" s="18" t="n"/>
      <c r="I24" s="40" t="n"/>
      <c r="J24" s="41" t="n"/>
      <c r="K24" s="41" t="n"/>
      <c r="L24" s="41" t="n"/>
      <c r="M24" s="37">
        <f>IF(OR(A24="",I24="",J24=""),"",IFERROR(I24*J24,""))</f>
        <v/>
      </c>
      <c r="N24" s="37">
        <f>IF(M24="","",IFERROR(M24*(1+IF(K24="",0,K24)+IF(L24="",0,L24)),""))</f>
        <v/>
      </c>
      <c r="O24" s="38">
        <f>IF(OR(N24="",D24="",E24=""),"",IFERROR((N24-VLOOKUP(D24&amp;"|"&amp;E24,Parameter!$A$20:$D$119,4,FALSE))/VLOOKUP(D24&amp;"|"&amp;E24,Parameter!$A$20:$D$119,4,FALSE),""))</f>
        <v/>
      </c>
      <c r="P24" s="11">
        <f>IF(A24="","",IF(OR(B24="",C24="",D24="",E24="",F24="",G24="",H24="",I24="",J24=""),"Unvollständig",IF(IFERROR(OR(I24&lt;Parameter!$B$10,I24&gt;Parameter!$B$11,J24&lt;Parameter!$B$12,J24&gt;Parameter!$B$13,K24&lt;0,K24&gt;Parameter!$B$14,L24&lt;0,L24&gt;Parameter!$B$15,VLOOKUP(D24&amp;"|"&amp;E24,Parameter!$A$20:$D$119,4,FALSE)=""),TRUE),"Prüfen","Vollständig")))</f>
        <v/>
      </c>
      <c r="Q24" s="3">
        <f>IF(A24="","",IF(COUNTIF($A$5:$A$104,A24)&gt;1,"ID doppelt",IF(P24="Unvollständig","Pflichtfelder ergänzen",IF(P24="Prüfen","Grenzen oder Zuordnung prüfen",IF(ABS(O24)&gt;Parameter!$B$16,"Abweichung prüfen","Plausibel")))))</f>
        <v/>
      </c>
      <c r="R24" s="17">
        <f>IF(OR(N24="",P24&lt;&gt;"Vollständig"),"",IFERROR(INT(Parameter!$B$8*60*Parameter!$B$9/N24),""))</f>
        <v/>
      </c>
      <c r="U24">
        <f>IFERROR(IF(Parameter!C39="","",Parameter!C39),"")</f>
        <v/>
      </c>
      <c r="X24">
        <f>IFERROR(Parameter!$B$16,"")</f>
        <v/>
      </c>
    </row>
    <row r="25" ht="21" customHeight="1">
      <c r="A25" s="18" t="n"/>
      <c r="B25" s="39" t="n"/>
      <c r="C25" s="20" t="n"/>
      <c r="D25" s="18" t="n"/>
      <c r="E25" s="20" t="n"/>
      <c r="F25" s="20" t="n"/>
      <c r="G25" s="20" t="n"/>
      <c r="H25" s="18" t="n"/>
      <c r="I25" s="40" t="n"/>
      <c r="J25" s="41" t="n"/>
      <c r="K25" s="41" t="n"/>
      <c r="L25" s="41" t="n"/>
      <c r="M25" s="35">
        <f>IF(OR(A25="",I25="",J25=""),"",IFERROR(I25*J25,""))</f>
        <v/>
      </c>
      <c r="N25" s="35">
        <f>IF(M25="","",IFERROR(M25*(1+IF(K25="",0,K25)+IF(L25="",0,L25)),""))</f>
        <v/>
      </c>
      <c r="O25" s="36">
        <f>IF(OR(N25="",D25="",E25=""),"",IFERROR((N25-VLOOKUP(D25&amp;"|"&amp;E25,Parameter!$A$20:$D$119,4,FALSE))/VLOOKUP(D25&amp;"|"&amp;E25,Parameter!$A$20:$D$119,4,FALSE),""))</f>
        <v/>
      </c>
      <c r="P25" s="10">
        <f>IF(A25="","",IF(OR(B25="",C25="",D25="",E25="",F25="",G25="",H25="",I25="",J25=""),"Unvollständig",IF(IFERROR(OR(I25&lt;Parameter!$B$10,I25&gt;Parameter!$B$11,J25&lt;Parameter!$B$12,J25&gt;Parameter!$B$13,K25&lt;0,K25&gt;Parameter!$B$14,L25&lt;0,L25&gt;Parameter!$B$15,VLOOKUP(D25&amp;"|"&amp;E25,Parameter!$A$20:$D$119,4,FALSE)=""),TRUE),"Prüfen","Vollständig")))</f>
        <v/>
      </c>
      <c r="Q25" s="9">
        <f>IF(A25="","",IF(COUNTIF($A$5:$A$104,A25)&gt;1,"ID doppelt",IF(P25="Unvollständig","Pflichtfelder ergänzen",IF(P25="Prüfen","Grenzen oder Zuordnung prüfen",IF(ABS(O25)&gt;Parameter!$B$16,"Abweichung prüfen","Plausibel")))))</f>
        <v/>
      </c>
      <c r="R25" s="14">
        <f>IF(OR(N25="",P25&lt;&gt;"Vollständig"),"",IFERROR(INT(Parameter!$B$8*60*Parameter!$B$9/N25),""))</f>
        <v/>
      </c>
      <c r="U25">
        <f>IFERROR(IF(Parameter!C40="","",Parameter!C40),"")</f>
        <v/>
      </c>
      <c r="X25">
        <f>IFERROR(Parameter!$B$16,"")</f>
        <v/>
      </c>
    </row>
    <row r="26" ht="21" customHeight="1">
      <c r="A26" s="18" t="n"/>
      <c r="B26" s="39" t="n"/>
      <c r="C26" s="20" t="n"/>
      <c r="D26" s="18" t="n"/>
      <c r="E26" s="20" t="n"/>
      <c r="F26" s="20" t="n"/>
      <c r="G26" s="20" t="n"/>
      <c r="H26" s="18" t="n"/>
      <c r="I26" s="40" t="n"/>
      <c r="J26" s="41" t="n"/>
      <c r="K26" s="41" t="n"/>
      <c r="L26" s="41" t="n"/>
      <c r="M26" s="37">
        <f>IF(OR(A26="",I26="",J26=""),"",IFERROR(I26*J26,""))</f>
        <v/>
      </c>
      <c r="N26" s="37">
        <f>IF(M26="","",IFERROR(M26*(1+IF(K26="",0,K26)+IF(L26="",0,L26)),""))</f>
        <v/>
      </c>
      <c r="O26" s="38">
        <f>IF(OR(N26="",D26="",E26=""),"",IFERROR((N26-VLOOKUP(D26&amp;"|"&amp;E26,Parameter!$A$20:$D$119,4,FALSE))/VLOOKUP(D26&amp;"|"&amp;E26,Parameter!$A$20:$D$119,4,FALSE),""))</f>
        <v/>
      </c>
      <c r="P26" s="11">
        <f>IF(A26="","",IF(OR(B26="",C26="",D26="",E26="",F26="",G26="",H26="",I26="",J26=""),"Unvollständig",IF(IFERROR(OR(I26&lt;Parameter!$B$10,I26&gt;Parameter!$B$11,J26&lt;Parameter!$B$12,J26&gt;Parameter!$B$13,K26&lt;0,K26&gt;Parameter!$B$14,L26&lt;0,L26&gt;Parameter!$B$15,VLOOKUP(D26&amp;"|"&amp;E26,Parameter!$A$20:$D$119,4,FALSE)=""),TRUE),"Prüfen","Vollständig")))</f>
        <v/>
      </c>
      <c r="Q26" s="3">
        <f>IF(A26="","",IF(COUNTIF($A$5:$A$104,A26)&gt;1,"ID doppelt",IF(P26="Unvollständig","Pflichtfelder ergänzen",IF(P26="Prüfen","Grenzen oder Zuordnung prüfen",IF(ABS(O26)&gt;Parameter!$B$16,"Abweichung prüfen","Plausibel")))))</f>
        <v/>
      </c>
      <c r="R26" s="17">
        <f>IF(OR(N26="",P26&lt;&gt;"Vollständig"),"",IFERROR(INT(Parameter!$B$8*60*Parameter!$B$9/N26),""))</f>
        <v/>
      </c>
      <c r="U26">
        <f>IFERROR(IF(Parameter!C41="","",Parameter!C41),"")</f>
        <v/>
      </c>
      <c r="X26">
        <f>IFERROR(Parameter!$B$16,"")</f>
        <v/>
      </c>
    </row>
    <row r="27" ht="21" customHeight="1">
      <c r="A27" s="18" t="n"/>
      <c r="B27" s="39" t="n"/>
      <c r="C27" s="20" t="n"/>
      <c r="D27" s="18" t="n"/>
      <c r="E27" s="20" t="n"/>
      <c r="F27" s="20" t="n"/>
      <c r="G27" s="20" t="n"/>
      <c r="H27" s="18" t="n"/>
      <c r="I27" s="40" t="n"/>
      <c r="J27" s="41" t="n"/>
      <c r="K27" s="41" t="n"/>
      <c r="L27" s="41" t="n"/>
      <c r="M27" s="35">
        <f>IF(OR(A27="",I27="",J27=""),"",IFERROR(I27*J27,""))</f>
        <v/>
      </c>
      <c r="N27" s="35">
        <f>IF(M27="","",IFERROR(M27*(1+IF(K27="",0,K27)+IF(L27="",0,L27)),""))</f>
        <v/>
      </c>
      <c r="O27" s="36">
        <f>IF(OR(N27="",D27="",E27=""),"",IFERROR((N27-VLOOKUP(D27&amp;"|"&amp;E27,Parameter!$A$20:$D$119,4,FALSE))/VLOOKUP(D27&amp;"|"&amp;E27,Parameter!$A$20:$D$119,4,FALSE),""))</f>
        <v/>
      </c>
      <c r="P27" s="10">
        <f>IF(A27="","",IF(OR(B27="",C27="",D27="",E27="",F27="",G27="",H27="",I27="",J27=""),"Unvollständig",IF(IFERROR(OR(I27&lt;Parameter!$B$10,I27&gt;Parameter!$B$11,J27&lt;Parameter!$B$12,J27&gt;Parameter!$B$13,K27&lt;0,K27&gt;Parameter!$B$14,L27&lt;0,L27&gt;Parameter!$B$15,VLOOKUP(D27&amp;"|"&amp;E27,Parameter!$A$20:$D$119,4,FALSE)=""),TRUE),"Prüfen","Vollständig")))</f>
        <v/>
      </c>
      <c r="Q27" s="9">
        <f>IF(A27="","",IF(COUNTIF($A$5:$A$104,A27)&gt;1,"ID doppelt",IF(P27="Unvollständig","Pflichtfelder ergänzen",IF(P27="Prüfen","Grenzen oder Zuordnung prüfen",IF(ABS(O27)&gt;Parameter!$B$16,"Abweichung prüfen","Plausibel")))))</f>
        <v/>
      </c>
      <c r="R27" s="14">
        <f>IF(OR(N27="",P27&lt;&gt;"Vollständig"),"",IFERROR(INT(Parameter!$B$8*60*Parameter!$B$9/N27),""))</f>
        <v/>
      </c>
      <c r="U27">
        <f>IFERROR(IF(Parameter!C42="","",Parameter!C42),"")</f>
        <v/>
      </c>
      <c r="X27">
        <f>IFERROR(Parameter!$B$16,"")</f>
        <v/>
      </c>
    </row>
    <row r="28" ht="21" customHeight="1">
      <c r="A28" s="18" t="n"/>
      <c r="B28" s="39" t="n"/>
      <c r="C28" s="20" t="n"/>
      <c r="D28" s="18" t="n"/>
      <c r="E28" s="20" t="n"/>
      <c r="F28" s="20" t="n"/>
      <c r="G28" s="20" t="n"/>
      <c r="H28" s="18" t="n"/>
      <c r="I28" s="40" t="n"/>
      <c r="J28" s="41" t="n"/>
      <c r="K28" s="41" t="n"/>
      <c r="L28" s="41" t="n"/>
      <c r="M28" s="37">
        <f>IF(OR(A28="",I28="",J28=""),"",IFERROR(I28*J28,""))</f>
        <v/>
      </c>
      <c r="N28" s="37">
        <f>IF(M28="","",IFERROR(M28*(1+IF(K28="",0,K28)+IF(L28="",0,L28)),""))</f>
        <v/>
      </c>
      <c r="O28" s="38">
        <f>IF(OR(N28="",D28="",E28=""),"",IFERROR((N28-VLOOKUP(D28&amp;"|"&amp;E28,Parameter!$A$20:$D$119,4,FALSE))/VLOOKUP(D28&amp;"|"&amp;E28,Parameter!$A$20:$D$119,4,FALSE),""))</f>
        <v/>
      </c>
      <c r="P28" s="11">
        <f>IF(A28="","",IF(OR(B28="",C28="",D28="",E28="",F28="",G28="",H28="",I28="",J28=""),"Unvollständig",IF(IFERROR(OR(I28&lt;Parameter!$B$10,I28&gt;Parameter!$B$11,J28&lt;Parameter!$B$12,J28&gt;Parameter!$B$13,K28&lt;0,K28&gt;Parameter!$B$14,L28&lt;0,L28&gt;Parameter!$B$15,VLOOKUP(D28&amp;"|"&amp;E28,Parameter!$A$20:$D$119,4,FALSE)=""),TRUE),"Prüfen","Vollständig")))</f>
        <v/>
      </c>
      <c r="Q28" s="3">
        <f>IF(A28="","",IF(COUNTIF($A$5:$A$104,A28)&gt;1,"ID doppelt",IF(P28="Unvollständig","Pflichtfelder ergänzen",IF(P28="Prüfen","Grenzen oder Zuordnung prüfen",IF(ABS(O28)&gt;Parameter!$B$16,"Abweichung prüfen","Plausibel")))))</f>
        <v/>
      </c>
      <c r="R28" s="17">
        <f>IF(OR(N28="",P28&lt;&gt;"Vollständig"),"",IFERROR(INT(Parameter!$B$8*60*Parameter!$B$9/N28),""))</f>
        <v/>
      </c>
      <c r="U28">
        <f>IFERROR(IF(Parameter!C43="","",Parameter!C43),"")</f>
        <v/>
      </c>
      <c r="X28">
        <f>IFERROR(Parameter!$B$16,"")</f>
        <v/>
      </c>
    </row>
    <row r="29" ht="21" customHeight="1">
      <c r="A29" s="18" t="n"/>
      <c r="B29" s="39" t="n"/>
      <c r="C29" s="20" t="n"/>
      <c r="D29" s="18" t="n"/>
      <c r="E29" s="20" t="n"/>
      <c r="F29" s="20" t="n"/>
      <c r="G29" s="20" t="n"/>
      <c r="H29" s="18" t="n"/>
      <c r="I29" s="40" t="n"/>
      <c r="J29" s="41" t="n"/>
      <c r="K29" s="41" t="n"/>
      <c r="L29" s="41" t="n"/>
      <c r="M29" s="35">
        <f>IF(OR(A29="",I29="",J29=""),"",IFERROR(I29*J29,""))</f>
        <v/>
      </c>
      <c r="N29" s="35">
        <f>IF(M29="","",IFERROR(M29*(1+IF(K29="",0,K29)+IF(L29="",0,L29)),""))</f>
        <v/>
      </c>
      <c r="O29" s="36">
        <f>IF(OR(N29="",D29="",E29=""),"",IFERROR((N29-VLOOKUP(D29&amp;"|"&amp;E29,Parameter!$A$20:$D$119,4,FALSE))/VLOOKUP(D29&amp;"|"&amp;E29,Parameter!$A$20:$D$119,4,FALSE),""))</f>
        <v/>
      </c>
      <c r="P29" s="10">
        <f>IF(A29="","",IF(OR(B29="",C29="",D29="",E29="",F29="",G29="",H29="",I29="",J29=""),"Unvollständig",IF(IFERROR(OR(I29&lt;Parameter!$B$10,I29&gt;Parameter!$B$11,J29&lt;Parameter!$B$12,J29&gt;Parameter!$B$13,K29&lt;0,K29&gt;Parameter!$B$14,L29&lt;0,L29&gt;Parameter!$B$15,VLOOKUP(D29&amp;"|"&amp;E29,Parameter!$A$20:$D$119,4,FALSE)=""),TRUE),"Prüfen","Vollständig")))</f>
        <v/>
      </c>
      <c r="Q29" s="9">
        <f>IF(A29="","",IF(COUNTIF($A$5:$A$104,A29)&gt;1,"ID doppelt",IF(P29="Unvollständig","Pflichtfelder ergänzen",IF(P29="Prüfen","Grenzen oder Zuordnung prüfen",IF(ABS(O29)&gt;Parameter!$B$16,"Abweichung prüfen","Plausibel")))))</f>
        <v/>
      </c>
      <c r="R29" s="14">
        <f>IF(OR(N29="",P29&lt;&gt;"Vollständig"),"",IFERROR(INT(Parameter!$B$8*60*Parameter!$B$9/N29),""))</f>
        <v/>
      </c>
      <c r="U29">
        <f>IFERROR(IF(Parameter!C44="","",Parameter!C44),"")</f>
        <v/>
      </c>
      <c r="X29">
        <f>IFERROR(Parameter!$B$16,"")</f>
        <v/>
      </c>
    </row>
    <row r="30" ht="21" customHeight="1">
      <c r="A30" s="18" t="n"/>
      <c r="B30" s="39" t="n"/>
      <c r="C30" s="20" t="n"/>
      <c r="D30" s="18" t="n"/>
      <c r="E30" s="20" t="n"/>
      <c r="F30" s="20" t="n"/>
      <c r="G30" s="20" t="n"/>
      <c r="H30" s="18" t="n"/>
      <c r="I30" s="40" t="n"/>
      <c r="J30" s="41" t="n"/>
      <c r="K30" s="41" t="n"/>
      <c r="L30" s="41" t="n"/>
      <c r="M30" s="37">
        <f>IF(OR(A30="",I30="",J30=""),"",IFERROR(I30*J30,""))</f>
        <v/>
      </c>
      <c r="N30" s="37">
        <f>IF(M30="","",IFERROR(M30*(1+IF(K30="",0,K30)+IF(L30="",0,L30)),""))</f>
        <v/>
      </c>
      <c r="O30" s="38">
        <f>IF(OR(N30="",D30="",E30=""),"",IFERROR((N30-VLOOKUP(D30&amp;"|"&amp;E30,Parameter!$A$20:$D$119,4,FALSE))/VLOOKUP(D30&amp;"|"&amp;E30,Parameter!$A$20:$D$119,4,FALSE),""))</f>
        <v/>
      </c>
      <c r="P30" s="11">
        <f>IF(A30="","",IF(OR(B30="",C30="",D30="",E30="",F30="",G30="",H30="",I30="",J30=""),"Unvollständig",IF(IFERROR(OR(I30&lt;Parameter!$B$10,I30&gt;Parameter!$B$11,J30&lt;Parameter!$B$12,J30&gt;Parameter!$B$13,K30&lt;0,K30&gt;Parameter!$B$14,L30&lt;0,L30&gt;Parameter!$B$15,VLOOKUP(D30&amp;"|"&amp;E30,Parameter!$A$20:$D$119,4,FALSE)=""),TRUE),"Prüfen","Vollständig")))</f>
        <v/>
      </c>
      <c r="Q30" s="3">
        <f>IF(A30="","",IF(COUNTIF($A$5:$A$104,A30)&gt;1,"ID doppelt",IF(P30="Unvollständig","Pflichtfelder ergänzen",IF(P30="Prüfen","Grenzen oder Zuordnung prüfen",IF(ABS(O30)&gt;Parameter!$B$16,"Abweichung prüfen","Plausibel")))))</f>
        <v/>
      </c>
      <c r="R30" s="17">
        <f>IF(OR(N30="",P30&lt;&gt;"Vollständig"),"",IFERROR(INT(Parameter!$B$8*60*Parameter!$B$9/N30),""))</f>
        <v/>
      </c>
      <c r="U30">
        <f>IFERROR(IF(Parameter!C45="","",Parameter!C45),"")</f>
        <v/>
      </c>
      <c r="X30">
        <f>IFERROR(Parameter!$B$16,"")</f>
        <v/>
      </c>
    </row>
    <row r="31" ht="21" customHeight="1">
      <c r="A31" s="18" t="n"/>
      <c r="B31" s="39" t="n"/>
      <c r="C31" s="20" t="n"/>
      <c r="D31" s="18" t="n"/>
      <c r="E31" s="20" t="n"/>
      <c r="F31" s="20" t="n"/>
      <c r="G31" s="20" t="n"/>
      <c r="H31" s="18" t="n"/>
      <c r="I31" s="40" t="n"/>
      <c r="J31" s="41" t="n"/>
      <c r="K31" s="41" t="n"/>
      <c r="L31" s="41" t="n"/>
      <c r="M31" s="35">
        <f>IF(OR(A31="",I31="",J31=""),"",IFERROR(I31*J31,""))</f>
        <v/>
      </c>
      <c r="N31" s="35">
        <f>IF(M31="","",IFERROR(M31*(1+IF(K31="",0,K31)+IF(L31="",0,L31)),""))</f>
        <v/>
      </c>
      <c r="O31" s="36">
        <f>IF(OR(N31="",D31="",E31=""),"",IFERROR((N31-VLOOKUP(D31&amp;"|"&amp;E31,Parameter!$A$20:$D$119,4,FALSE))/VLOOKUP(D31&amp;"|"&amp;E31,Parameter!$A$20:$D$119,4,FALSE),""))</f>
        <v/>
      </c>
      <c r="P31" s="10">
        <f>IF(A31="","",IF(OR(B31="",C31="",D31="",E31="",F31="",G31="",H31="",I31="",J31=""),"Unvollständig",IF(IFERROR(OR(I31&lt;Parameter!$B$10,I31&gt;Parameter!$B$11,J31&lt;Parameter!$B$12,J31&gt;Parameter!$B$13,K31&lt;0,K31&gt;Parameter!$B$14,L31&lt;0,L31&gt;Parameter!$B$15,VLOOKUP(D31&amp;"|"&amp;E31,Parameter!$A$20:$D$119,4,FALSE)=""),TRUE),"Prüfen","Vollständig")))</f>
        <v/>
      </c>
      <c r="Q31" s="9">
        <f>IF(A31="","",IF(COUNTIF($A$5:$A$104,A31)&gt;1,"ID doppelt",IF(P31="Unvollständig","Pflichtfelder ergänzen",IF(P31="Prüfen","Grenzen oder Zuordnung prüfen",IF(ABS(O31)&gt;Parameter!$B$16,"Abweichung prüfen","Plausibel")))))</f>
        <v/>
      </c>
      <c r="R31" s="14">
        <f>IF(OR(N31="",P31&lt;&gt;"Vollständig"),"",IFERROR(INT(Parameter!$B$8*60*Parameter!$B$9/N31),""))</f>
        <v/>
      </c>
      <c r="U31">
        <f>IFERROR(IF(Parameter!C46="","",Parameter!C46),"")</f>
        <v/>
      </c>
      <c r="X31">
        <f>IFERROR(Parameter!$B$16,"")</f>
        <v/>
      </c>
    </row>
    <row r="32" ht="21" customHeight="1">
      <c r="A32" s="18" t="n"/>
      <c r="B32" s="39" t="n"/>
      <c r="C32" s="20" t="n"/>
      <c r="D32" s="18" t="n"/>
      <c r="E32" s="20" t="n"/>
      <c r="F32" s="20" t="n"/>
      <c r="G32" s="20" t="n"/>
      <c r="H32" s="18" t="n"/>
      <c r="I32" s="40" t="n"/>
      <c r="J32" s="41" t="n"/>
      <c r="K32" s="41" t="n"/>
      <c r="L32" s="41" t="n"/>
      <c r="M32" s="37">
        <f>IF(OR(A32="",I32="",J32=""),"",IFERROR(I32*J32,""))</f>
        <v/>
      </c>
      <c r="N32" s="37">
        <f>IF(M32="","",IFERROR(M32*(1+IF(K32="",0,K32)+IF(L32="",0,L32)),""))</f>
        <v/>
      </c>
      <c r="O32" s="38">
        <f>IF(OR(N32="",D32="",E32=""),"",IFERROR((N32-VLOOKUP(D32&amp;"|"&amp;E32,Parameter!$A$20:$D$119,4,FALSE))/VLOOKUP(D32&amp;"|"&amp;E32,Parameter!$A$20:$D$119,4,FALSE),""))</f>
        <v/>
      </c>
      <c r="P32" s="11">
        <f>IF(A32="","",IF(OR(B32="",C32="",D32="",E32="",F32="",G32="",H32="",I32="",J32=""),"Unvollständig",IF(IFERROR(OR(I32&lt;Parameter!$B$10,I32&gt;Parameter!$B$11,J32&lt;Parameter!$B$12,J32&gt;Parameter!$B$13,K32&lt;0,K32&gt;Parameter!$B$14,L32&lt;0,L32&gt;Parameter!$B$15,VLOOKUP(D32&amp;"|"&amp;E32,Parameter!$A$20:$D$119,4,FALSE)=""),TRUE),"Prüfen","Vollständig")))</f>
        <v/>
      </c>
      <c r="Q32" s="3">
        <f>IF(A32="","",IF(COUNTIF($A$5:$A$104,A32)&gt;1,"ID doppelt",IF(P32="Unvollständig","Pflichtfelder ergänzen",IF(P32="Prüfen","Grenzen oder Zuordnung prüfen",IF(ABS(O32)&gt;Parameter!$B$16,"Abweichung prüfen","Plausibel")))))</f>
        <v/>
      </c>
      <c r="R32" s="17">
        <f>IF(OR(N32="",P32&lt;&gt;"Vollständig"),"",IFERROR(INT(Parameter!$B$8*60*Parameter!$B$9/N32),""))</f>
        <v/>
      </c>
      <c r="U32">
        <f>IFERROR(IF(Parameter!C47="","",Parameter!C47),"")</f>
        <v/>
      </c>
      <c r="X32">
        <f>IFERROR(Parameter!$B$16,"")</f>
        <v/>
      </c>
    </row>
    <row r="33" ht="21" customHeight="1">
      <c r="A33" s="18" t="n"/>
      <c r="B33" s="39" t="n"/>
      <c r="C33" s="20" t="n"/>
      <c r="D33" s="18" t="n"/>
      <c r="E33" s="20" t="n"/>
      <c r="F33" s="20" t="n"/>
      <c r="G33" s="20" t="n"/>
      <c r="H33" s="18" t="n"/>
      <c r="I33" s="40" t="n"/>
      <c r="J33" s="41" t="n"/>
      <c r="K33" s="41" t="n"/>
      <c r="L33" s="41" t="n"/>
      <c r="M33" s="35">
        <f>IF(OR(A33="",I33="",J33=""),"",IFERROR(I33*J33,""))</f>
        <v/>
      </c>
      <c r="N33" s="35">
        <f>IF(M33="","",IFERROR(M33*(1+IF(K33="",0,K33)+IF(L33="",0,L33)),""))</f>
        <v/>
      </c>
      <c r="O33" s="36">
        <f>IF(OR(N33="",D33="",E33=""),"",IFERROR((N33-VLOOKUP(D33&amp;"|"&amp;E33,Parameter!$A$20:$D$119,4,FALSE))/VLOOKUP(D33&amp;"|"&amp;E33,Parameter!$A$20:$D$119,4,FALSE),""))</f>
        <v/>
      </c>
      <c r="P33" s="10">
        <f>IF(A33="","",IF(OR(B33="",C33="",D33="",E33="",F33="",G33="",H33="",I33="",J33=""),"Unvollständig",IF(IFERROR(OR(I33&lt;Parameter!$B$10,I33&gt;Parameter!$B$11,J33&lt;Parameter!$B$12,J33&gt;Parameter!$B$13,K33&lt;0,K33&gt;Parameter!$B$14,L33&lt;0,L33&gt;Parameter!$B$15,VLOOKUP(D33&amp;"|"&amp;E33,Parameter!$A$20:$D$119,4,FALSE)=""),TRUE),"Prüfen","Vollständig")))</f>
        <v/>
      </c>
      <c r="Q33" s="9">
        <f>IF(A33="","",IF(COUNTIF($A$5:$A$104,A33)&gt;1,"ID doppelt",IF(P33="Unvollständig","Pflichtfelder ergänzen",IF(P33="Prüfen","Grenzen oder Zuordnung prüfen",IF(ABS(O33)&gt;Parameter!$B$16,"Abweichung prüfen","Plausibel")))))</f>
        <v/>
      </c>
      <c r="R33" s="14">
        <f>IF(OR(N33="",P33&lt;&gt;"Vollständig"),"",IFERROR(INT(Parameter!$B$8*60*Parameter!$B$9/N33),""))</f>
        <v/>
      </c>
      <c r="U33">
        <f>IFERROR(IF(Parameter!C48="","",Parameter!C48),"")</f>
        <v/>
      </c>
      <c r="X33">
        <f>IFERROR(Parameter!$B$16,"")</f>
        <v/>
      </c>
    </row>
    <row r="34" ht="21" customHeight="1">
      <c r="A34" s="18" t="n"/>
      <c r="B34" s="39" t="n"/>
      <c r="C34" s="20" t="n"/>
      <c r="D34" s="18" t="n"/>
      <c r="E34" s="20" t="n"/>
      <c r="F34" s="20" t="n"/>
      <c r="G34" s="20" t="n"/>
      <c r="H34" s="18" t="n"/>
      <c r="I34" s="40" t="n"/>
      <c r="J34" s="41" t="n"/>
      <c r="K34" s="41" t="n"/>
      <c r="L34" s="41" t="n"/>
      <c r="M34" s="37">
        <f>IF(OR(A34="",I34="",J34=""),"",IFERROR(I34*J34,""))</f>
        <v/>
      </c>
      <c r="N34" s="37">
        <f>IF(M34="","",IFERROR(M34*(1+IF(K34="",0,K34)+IF(L34="",0,L34)),""))</f>
        <v/>
      </c>
      <c r="O34" s="38">
        <f>IF(OR(N34="",D34="",E34=""),"",IFERROR((N34-VLOOKUP(D34&amp;"|"&amp;E34,Parameter!$A$20:$D$119,4,FALSE))/VLOOKUP(D34&amp;"|"&amp;E34,Parameter!$A$20:$D$119,4,FALSE),""))</f>
        <v/>
      </c>
      <c r="P34" s="11">
        <f>IF(A34="","",IF(OR(B34="",C34="",D34="",E34="",F34="",G34="",H34="",I34="",J34=""),"Unvollständig",IF(IFERROR(OR(I34&lt;Parameter!$B$10,I34&gt;Parameter!$B$11,J34&lt;Parameter!$B$12,J34&gt;Parameter!$B$13,K34&lt;0,K34&gt;Parameter!$B$14,L34&lt;0,L34&gt;Parameter!$B$15,VLOOKUP(D34&amp;"|"&amp;E34,Parameter!$A$20:$D$119,4,FALSE)=""),TRUE),"Prüfen","Vollständig")))</f>
        <v/>
      </c>
      <c r="Q34" s="3">
        <f>IF(A34="","",IF(COUNTIF($A$5:$A$104,A34)&gt;1,"ID doppelt",IF(P34="Unvollständig","Pflichtfelder ergänzen",IF(P34="Prüfen","Grenzen oder Zuordnung prüfen",IF(ABS(O34)&gt;Parameter!$B$16,"Abweichung prüfen","Plausibel")))))</f>
        <v/>
      </c>
      <c r="R34" s="17">
        <f>IF(OR(N34="",P34&lt;&gt;"Vollständig"),"",IFERROR(INT(Parameter!$B$8*60*Parameter!$B$9/N34),""))</f>
        <v/>
      </c>
      <c r="U34">
        <f>IFERROR(IF(Parameter!C49="","",Parameter!C49),"")</f>
        <v/>
      </c>
      <c r="X34">
        <f>IFERROR(Parameter!$B$16,"")</f>
        <v/>
      </c>
    </row>
    <row r="35" ht="21" customHeight="1">
      <c r="A35" s="18" t="n"/>
      <c r="B35" s="39" t="n"/>
      <c r="C35" s="20" t="n"/>
      <c r="D35" s="18" t="n"/>
      <c r="E35" s="20" t="n"/>
      <c r="F35" s="20" t="n"/>
      <c r="G35" s="20" t="n"/>
      <c r="H35" s="18" t="n"/>
      <c r="I35" s="40" t="n"/>
      <c r="J35" s="41" t="n"/>
      <c r="K35" s="41" t="n"/>
      <c r="L35" s="41" t="n"/>
      <c r="M35" s="35">
        <f>IF(OR(A35="",I35="",J35=""),"",IFERROR(I35*J35,""))</f>
        <v/>
      </c>
      <c r="N35" s="35">
        <f>IF(M35="","",IFERROR(M35*(1+IF(K35="",0,K35)+IF(L35="",0,L35)),""))</f>
        <v/>
      </c>
      <c r="O35" s="36">
        <f>IF(OR(N35="",D35="",E35=""),"",IFERROR((N35-VLOOKUP(D35&amp;"|"&amp;E35,Parameter!$A$20:$D$119,4,FALSE))/VLOOKUP(D35&amp;"|"&amp;E35,Parameter!$A$20:$D$119,4,FALSE),""))</f>
        <v/>
      </c>
      <c r="P35" s="10">
        <f>IF(A35="","",IF(OR(B35="",C35="",D35="",E35="",F35="",G35="",H35="",I35="",J35=""),"Unvollständig",IF(IFERROR(OR(I35&lt;Parameter!$B$10,I35&gt;Parameter!$B$11,J35&lt;Parameter!$B$12,J35&gt;Parameter!$B$13,K35&lt;0,K35&gt;Parameter!$B$14,L35&lt;0,L35&gt;Parameter!$B$15,VLOOKUP(D35&amp;"|"&amp;E35,Parameter!$A$20:$D$119,4,FALSE)=""),TRUE),"Prüfen","Vollständig")))</f>
        <v/>
      </c>
      <c r="Q35" s="9">
        <f>IF(A35="","",IF(COUNTIF($A$5:$A$104,A35)&gt;1,"ID doppelt",IF(P35="Unvollständig","Pflichtfelder ergänzen",IF(P35="Prüfen","Grenzen oder Zuordnung prüfen",IF(ABS(O35)&gt;Parameter!$B$16,"Abweichung prüfen","Plausibel")))))</f>
        <v/>
      </c>
      <c r="R35" s="14">
        <f>IF(OR(N35="",P35&lt;&gt;"Vollständig"),"",IFERROR(INT(Parameter!$B$8*60*Parameter!$B$9/N35),""))</f>
        <v/>
      </c>
      <c r="U35">
        <f>IFERROR(IF(Parameter!C50="","",Parameter!C50),"")</f>
        <v/>
      </c>
      <c r="X35">
        <f>IFERROR(Parameter!$B$16,"")</f>
        <v/>
      </c>
    </row>
    <row r="36" ht="21" customHeight="1">
      <c r="A36" s="18" t="n"/>
      <c r="B36" s="39" t="n"/>
      <c r="C36" s="20" t="n"/>
      <c r="D36" s="18" t="n"/>
      <c r="E36" s="20" t="n"/>
      <c r="F36" s="20" t="n"/>
      <c r="G36" s="20" t="n"/>
      <c r="H36" s="18" t="n"/>
      <c r="I36" s="40" t="n"/>
      <c r="J36" s="41" t="n"/>
      <c r="K36" s="41" t="n"/>
      <c r="L36" s="41" t="n"/>
      <c r="M36" s="37">
        <f>IF(OR(A36="",I36="",J36=""),"",IFERROR(I36*J36,""))</f>
        <v/>
      </c>
      <c r="N36" s="37">
        <f>IF(M36="","",IFERROR(M36*(1+IF(K36="",0,K36)+IF(L36="",0,L36)),""))</f>
        <v/>
      </c>
      <c r="O36" s="38">
        <f>IF(OR(N36="",D36="",E36=""),"",IFERROR((N36-VLOOKUP(D36&amp;"|"&amp;E36,Parameter!$A$20:$D$119,4,FALSE))/VLOOKUP(D36&amp;"|"&amp;E36,Parameter!$A$20:$D$119,4,FALSE),""))</f>
        <v/>
      </c>
      <c r="P36" s="11">
        <f>IF(A36="","",IF(OR(B36="",C36="",D36="",E36="",F36="",G36="",H36="",I36="",J36=""),"Unvollständig",IF(IFERROR(OR(I36&lt;Parameter!$B$10,I36&gt;Parameter!$B$11,J36&lt;Parameter!$B$12,J36&gt;Parameter!$B$13,K36&lt;0,K36&gt;Parameter!$B$14,L36&lt;0,L36&gt;Parameter!$B$15,VLOOKUP(D36&amp;"|"&amp;E36,Parameter!$A$20:$D$119,4,FALSE)=""),TRUE),"Prüfen","Vollständig")))</f>
        <v/>
      </c>
      <c r="Q36" s="3">
        <f>IF(A36="","",IF(COUNTIF($A$5:$A$104,A36)&gt;1,"ID doppelt",IF(P36="Unvollständig","Pflichtfelder ergänzen",IF(P36="Prüfen","Grenzen oder Zuordnung prüfen",IF(ABS(O36)&gt;Parameter!$B$16,"Abweichung prüfen","Plausibel")))))</f>
        <v/>
      </c>
      <c r="R36" s="17">
        <f>IF(OR(N36="",P36&lt;&gt;"Vollständig"),"",IFERROR(INT(Parameter!$B$8*60*Parameter!$B$9/N36),""))</f>
        <v/>
      </c>
      <c r="U36">
        <f>IFERROR(IF(Parameter!C51="","",Parameter!C51),"")</f>
        <v/>
      </c>
      <c r="X36">
        <f>IFERROR(Parameter!$B$16,"")</f>
        <v/>
      </c>
    </row>
    <row r="37" ht="21" customHeight="1">
      <c r="A37" s="18" t="n"/>
      <c r="B37" s="39" t="n"/>
      <c r="C37" s="20" t="n"/>
      <c r="D37" s="18" t="n"/>
      <c r="E37" s="20" t="n"/>
      <c r="F37" s="20" t="n"/>
      <c r="G37" s="20" t="n"/>
      <c r="H37" s="18" t="n"/>
      <c r="I37" s="40" t="n"/>
      <c r="J37" s="41" t="n"/>
      <c r="K37" s="41" t="n"/>
      <c r="L37" s="41" t="n"/>
      <c r="M37" s="35">
        <f>IF(OR(A37="",I37="",J37=""),"",IFERROR(I37*J37,""))</f>
        <v/>
      </c>
      <c r="N37" s="35">
        <f>IF(M37="","",IFERROR(M37*(1+IF(K37="",0,K37)+IF(L37="",0,L37)),""))</f>
        <v/>
      </c>
      <c r="O37" s="36">
        <f>IF(OR(N37="",D37="",E37=""),"",IFERROR((N37-VLOOKUP(D37&amp;"|"&amp;E37,Parameter!$A$20:$D$119,4,FALSE))/VLOOKUP(D37&amp;"|"&amp;E37,Parameter!$A$20:$D$119,4,FALSE),""))</f>
        <v/>
      </c>
      <c r="P37" s="10">
        <f>IF(A37="","",IF(OR(B37="",C37="",D37="",E37="",F37="",G37="",H37="",I37="",J37=""),"Unvollständig",IF(IFERROR(OR(I37&lt;Parameter!$B$10,I37&gt;Parameter!$B$11,J37&lt;Parameter!$B$12,J37&gt;Parameter!$B$13,K37&lt;0,K37&gt;Parameter!$B$14,L37&lt;0,L37&gt;Parameter!$B$15,VLOOKUP(D37&amp;"|"&amp;E37,Parameter!$A$20:$D$119,4,FALSE)=""),TRUE),"Prüfen","Vollständig")))</f>
        <v/>
      </c>
      <c r="Q37" s="9">
        <f>IF(A37="","",IF(COUNTIF($A$5:$A$104,A37)&gt;1,"ID doppelt",IF(P37="Unvollständig","Pflichtfelder ergänzen",IF(P37="Prüfen","Grenzen oder Zuordnung prüfen",IF(ABS(O37)&gt;Parameter!$B$16,"Abweichung prüfen","Plausibel")))))</f>
        <v/>
      </c>
      <c r="R37" s="14">
        <f>IF(OR(N37="",P37&lt;&gt;"Vollständig"),"",IFERROR(INT(Parameter!$B$8*60*Parameter!$B$9/N37),""))</f>
        <v/>
      </c>
      <c r="U37">
        <f>IFERROR(IF(Parameter!C52="","",Parameter!C52),"")</f>
        <v/>
      </c>
      <c r="X37">
        <f>IFERROR(Parameter!$B$16,"")</f>
        <v/>
      </c>
    </row>
    <row r="38" ht="21" customHeight="1">
      <c r="A38" s="18" t="n"/>
      <c r="B38" s="39" t="n"/>
      <c r="C38" s="20" t="n"/>
      <c r="D38" s="18" t="n"/>
      <c r="E38" s="20" t="n"/>
      <c r="F38" s="20" t="n"/>
      <c r="G38" s="20" t="n"/>
      <c r="H38" s="18" t="n"/>
      <c r="I38" s="40" t="n"/>
      <c r="J38" s="41" t="n"/>
      <c r="K38" s="41" t="n"/>
      <c r="L38" s="41" t="n"/>
      <c r="M38" s="37">
        <f>IF(OR(A38="",I38="",J38=""),"",IFERROR(I38*J38,""))</f>
        <v/>
      </c>
      <c r="N38" s="37">
        <f>IF(M38="","",IFERROR(M38*(1+IF(K38="",0,K38)+IF(L38="",0,L38)),""))</f>
        <v/>
      </c>
      <c r="O38" s="38">
        <f>IF(OR(N38="",D38="",E38=""),"",IFERROR((N38-VLOOKUP(D38&amp;"|"&amp;E38,Parameter!$A$20:$D$119,4,FALSE))/VLOOKUP(D38&amp;"|"&amp;E38,Parameter!$A$20:$D$119,4,FALSE),""))</f>
        <v/>
      </c>
      <c r="P38" s="11">
        <f>IF(A38="","",IF(OR(B38="",C38="",D38="",E38="",F38="",G38="",H38="",I38="",J38=""),"Unvollständig",IF(IFERROR(OR(I38&lt;Parameter!$B$10,I38&gt;Parameter!$B$11,J38&lt;Parameter!$B$12,J38&gt;Parameter!$B$13,K38&lt;0,K38&gt;Parameter!$B$14,L38&lt;0,L38&gt;Parameter!$B$15,VLOOKUP(D38&amp;"|"&amp;E38,Parameter!$A$20:$D$119,4,FALSE)=""),TRUE),"Prüfen","Vollständig")))</f>
        <v/>
      </c>
      <c r="Q38" s="3">
        <f>IF(A38="","",IF(COUNTIF($A$5:$A$104,A38)&gt;1,"ID doppelt",IF(P38="Unvollständig","Pflichtfelder ergänzen",IF(P38="Prüfen","Grenzen oder Zuordnung prüfen",IF(ABS(O38)&gt;Parameter!$B$16,"Abweichung prüfen","Plausibel")))))</f>
        <v/>
      </c>
      <c r="R38" s="17">
        <f>IF(OR(N38="",P38&lt;&gt;"Vollständig"),"",IFERROR(INT(Parameter!$B$8*60*Parameter!$B$9/N38),""))</f>
        <v/>
      </c>
      <c r="U38">
        <f>IFERROR(IF(Parameter!C53="","",Parameter!C53),"")</f>
        <v/>
      </c>
      <c r="X38">
        <f>IFERROR(Parameter!$B$16,"")</f>
        <v/>
      </c>
    </row>
    <row r="39" ht="21" customHeight="1">
      <c r="A39" s="18" t="n"/>
      <c r="B39" s="39" t="n"/>
      <c r="C39" s="20" t="n"/>
      <c r="D39" s="18" t="n"/>
      <c r="E39" s="20" t="n"/>
      <c r="F39" s="20" t="n"/>
      <c r="G39" s="20" t="n"/>
      <c r="H39" s="18" t="n"/>
      <c r="I39" s="40" t="n"/>
      <c r="J39" s="41" t="n"/>
      <c r="K39" s="41" t="n"/>
      <c r="L39" s="41" t="n"/>
      <c r="M39" s="35">
        <f>IF(OR(A39="",I39="",J39=""),"",IFERROR(I39*J39,""))</f>
        <v/>
      </c>
      <c r="N39" s="35">
        <f>IF(M39="","",IFERROR(M39*(1+IF(K39="",0,K39)+IF(L39="",0,L39)),""))</f>
        <v/>
      </c>
      <c r="O39" s="36">
        <f>IF(OR(N39="",D39="",E39=""),"",IFERROR((N39-VLOOKUP(D39&amp;"|"&amp;E39,Parameter!$A$20:$D$119,4,FALSE))/VLOOKUP(D39&amp;"|"&amp;E39,Parameter!$A$20:$D$119,4,FALSE),""))</f>
        <v/>
      </c>
      <c r="P39" s="10">
        <f>IF(A39="","",IF(OR(B39="",C39="",D39="",E39="",F39="",G39="",H39="",I39="",J39=""),"Unvollständig",IF(IFERROR(OR(I39&lt;Parameter!$B$10,I39&gt;Parameter!$B$11,J39&lt;Parameter!$B$12,J39&gt;Parameter!$B$13,K39&lt;0,K39&gt;Parameter!$B$14,L39&lt;0,L39&gt;Parameter!$B$15,VLOOKUP(D39&amp;"|"&amp;E39,Parameter!$A$20:$D$119,4,FALSE)=""),TRUE),"Prüfen","Vollständig")))</f>
        <v/>
      </c>
      <c r="Q39" s="9">
        <f>IF(A39="","",IF(COUNTIF($A$5:$A$104,A39)&gt;1,"ID doppelt",IF(P39="Unvollständig","Pflichtfelder ergänzen",IF(P39="Prüfen","Grenzen oder Zuordnung prüfen",IF(ABS(O39)&gt;Parameter!$B$16,"Abweichung prüfen","Plausibel")))))</f>
        <v/>
      </c>
      <c r="R39" s="14">
        <f>IF(OR(N39="",P39&lt;&gt;"Vollständig"),"",IFERROR(INT(Parameter!$B$8*60*Parameter!$B$9/N39),""))</f>
        <v/>
      </c>
      <c r="U39">
        <f>IFERROR(IF(Parameter!C54="","",Parameter!C54),"")</f>
        <v/>
      </c>
      <c r="X39">
        <f>IFERROR(Parameter!$B$16,"")</f>
        <v/>
      </c>
    </row>
    <row r="40" ht="21" customHeight="1">
      <c r="A40" s="18" t="n"/>
      <c r="B40" s="39" t="n"/>
      <c r="C40" s="20" t="n"/>
      <c r="D40" s="18" t="n"/>
      <c r="E40" s="20" t="n"/>
      <c r="F40" s="20" t="n"/>
      <c r="G40" s="20" t="n"/>
      <c r="H40" s="18" t="n"/>
      <c r="I40" s="40" t="n"/>
      <c r="J40" s="41" t="n"/>
      <c r="K40" s="41" t="n"/>
      <c r="L40" s="41" t="n"/>
      <c r="M40" s="37">
        <f>IF(OR(A40="",I40="",J40=""),"",IFERROR(I40*J40,""))</f>
        <v/>
      </c>
      <c r="N40" s="37">
        <f>IF(M40="","",IFERROR(M40*(1+IF(K40="",0,K40)+IF(L40="",0,L40)),""))</f>
        <v/>
      </c>
      <c r="O40" s="38">
        <f>IF(OR(N40="",D40="",E40=""),"",IFERROR((N40-VLOOKUP(D40&amp;"|"&amp;E40,Parameter!$A$20:$D$119,4,FALSE))/VLOOKUP(D40&amp;"|"&amp;E40,Parameter!$A$20:$D$119,4,FALSE),""))</f>
        <v/>
      </c>
      <c r="P40" s="11">
        <f>IF(A40="","",IF(OR(B40="",C40="",D40="",E40="",F40="",G40="",H40="",I40="",J40=""),"Unvollständig",IF(IFERROR(OR(I40&lt;Parameter!$B$10,I40&gt;Parameter!$B$11,J40&lt;Parameter!$B$12,J40&gt;Parameter!$B$13,K40&lt;0,K40&gt;Parameter!$B$14,L40&lt;0,L40&gt;Parameter!$B$15,VLOOKUP(D40&amp;"|"&amp;E40,Parameter!$A$20:$D$119,4,FALSE)=""),TRUE),"Prüfen","Vollständig")))</f>
        <v/>
      </c>
      <c r="Q40" s="3">
        <f>IF(A40="","",IF(COUNTIF($A$5:$A$104,A40)&gt;1,"ID doppelt",IF(P40="Unvollständig","Pflichtfelder ergänzen",IF(P40="Prüfen","Grenzen oder Zuordnung prüfen",IF(ABS(O40)&gt;Parameter!$B$16,"Abweichung prüfen","Plausibel")))))</f>
        <v/>
      </c>
      <c r="R40" s="17">
        <f>IF(OR(N40="",P40&lt;&gt;"Vollständig"),"",IFERROR(INT(Parameter!$B$8*60*Parameter!$B$9/N40),""))</f>
        <v/>
      </c>
      <c r="U40">
        <f>IFERROR(IF(Parameter!C55="","",Parameter!C55),"")</f>
        <v/>
      </c>
      <c r="X40">
        <f>IFERROR(Parameter!$B$16,"")</f>
        <v/>
      </c>
    </row>
    <row r="41" ht="21" customHeight="1">
      <c r="A41" s="18" t="n"/>
      <c r="B41" s="39" t="n"/>
      <c r="C41" s="20" t="n"/>
      <c r="D41" s="18" t="n"/>
      <c r="E41" s="20" t="n"/>
      <c r="F41" s="20" t="n"/>
      <c r="G41" s="20" t="n"/>
      <c r="H41" s="18" t="n"/>
      <c r="I41" s="40" t="n"/>
      <c r="J41" s="41" t="n"/>
      <c r="K41" s="41" t="n"/>
      <c r="L41" s="41" t="n"/>
      <c r="M41" s="35">
        <f>IF(OR(A41="",I41="",J41=""),"",IFERROR(I41*J41,""))</f>
        <v/>
      </c>
      <c r="N41" s="35">
        <f>IF(M41="","",IFERROR(M41*(1+IF(K41="",0,K41)+IF(L41="",0,L41)),""))</f>
        <v/>
      </c>
      <c r="O41" s="36">
        <f>IF(OR(N41="",D41="",E41=""),"",IFERROR((N41-VLOOKUP(D41&amp;"|"&amp;E41,Parameter!$A$20:$D$119,4,FALSE))/VLOOKUP(D41&amp;"|"&amp;E41,Parameter!$A$20:$D$119,4,FALSE),""))</f>
        <v/>
      </c>
      <c r="P41" s="10">
        <f>IF(A41="","",IF(OR(B41="",C41="",D41="",E41="",F41="",G41="",H41="",I41="",J41=""),"Unvollständig",IF(IFERROR(OR(I41&lt;Parameter!$B$10,I41&gt;Parameter!$B$11,J41&lt;Parameter!$B$12,J41&gt;Parameter!$B$13,K41&lt;0,K41&gt;Parameter!$B$14,L41&lt;0,L41&gt;Parameter!$B$15,VLOOKUP(D41&amp;"|"&amp;E41,Parameter!$A$20:$D$119,4,FALSE)=""),TRUE),"Prüfen","Vollständig")))</f>
        <v/>
      </c>
      <c r="Q41" s="9">
        <f>IF(A41="","",IF(COUNTIF($A$5:$A$104,A41)&gt;1,"ID doppelt",IF(P41="Unvollständig","Pflichtfelder ergänzen",IF(P41="Prüfen","Grenzen oder Zuordnung prüfen",IF(ABS(O41)&gt;Parameter!$B$16,"Abweichung prüfen","Plausibel")))))</f>
        <v/>
      </c>
      <c r="R41" s="14">
        <f>IF(OR(N41="",P41&lt;&gt;"Vollständig"),"",IFERROR(INT(Parameter!$B$8*60*Parameter!$B$9/N41),""))</f>
        <v/>
      </c>
      <c r="U41">
        <f>IFERROR(IF(Parameter!C56="","",Parameter!C56),"")</f>
        <v/>
      </c>
      <c r="X41">
        <f>IFERROR(Parameter!$B$16,"")</f>
        <v/>
      </c>
    </row>
    <row r="42" ht="21" customHeight="1">
      <c r="A42" s="18" t="n"/>
      <c r="B42" s="39" t="n"/>
      <c r="C42" s="20" t="n"/>
      <c r="D42" s="18" t="n"/>
      <c r="E42" s="20" t="n"/>
      <c r="F42" s="20" t="n"/>
      <c r="G42" s="20" t="n"/>
      <c r="H42" s="18" t="n"/>
      <c r="I42" s="40" t="n"/>
      <c r="J42" s="41" t="n"/>
      <c r="K42" s="41" t="n"/>
      <c r="L42" s="41" t="n"/>
      <c r="M42" s="37">
        <f>IF(OR(A42="",I42="",J42=""),"",IFERROR(I42*J42,""))</f>
        <v/>
      </c>
      <c r="N42" s="37">
        <f>IF(M42="","",IFERROR(M42*(1+IF(K42="",0,K42)+IF(L42="",0,L42)),""))</f>
        <v/>
      </c>
      <c r="O42" s="38">
        <f>IF(OR(N42="",D42="",E42=""),"",IFERROR((N42-VLOOKUP(D42&amp;"|"&amp;E42,Parameter!$A$20:$D$119,4,FALSE))/VLOOKUP(D42&amp;"|"&amp;E42,Parameter!$A$20:$D$119,4,FALSE),""))</f>
        <v/>
      </c>
      <c r="P42" s="11">
        <f>IF(A42="","",IF(OR(B42="",C42="",D42="",E42="",F42="",G42="",H42="",I42="",J42=""),"Unvollständig",IF(IFERROR(OR(I42&lt;Parameter!$B$10,I42&gt;Parameter!$B$11,J42&lt;Parameter!$B$12,J42&gt;Parameter!$B$13,K42&lt;0,K42&gt;Parameter!$B$14,L42&lt;0,L42&gt;Parameter!$B$15,VLOOKUP(D42&amp;"|"&amp;E42,Parameter!$A$20:$D$119,4,FALSE)=""),TRUE),"Prüfen","Vollständig")))</f>
        <v/>
      </c>
      <c r="Q42" s="3">
        <f>IF(A42="","",IF(COUNTIF($A$5:$A$104,A42)&gt;1,"ID doppelt",IF(P42="Unvollständig","Pflichtfelder ergänzen",IF(P42="Prüfen","Grenzen oder Zuordnung prüfen",IF(ABS(O42)&gt;Parameter!$B$16,"Abweichung prüfen","Plausibel")))))</f>
        <v/>
      </c>
      <c r="R42" s="17">
        <f>IF(OR(N42="",P42&lt;&gt;"Vollständig"),"",IFERROR(INT(Parameter!$B$8*60*Parameter!$B$9/N42),""))</f>
        <v/>
      </c>
      <c r="U42">
        <f>IFERROR(IF(Parameter!C57="","",Parameter!C57),"")</f>
        <v/>
      </c>
      <c r="X42">
        <f>IFERROR(Parameter!$B$16,"")</f>
        <v/>
      </c>
    </row>
    <row r="43" ht="21" customHeight="1">
      <c r="A43" s="18" t="n"/>
      <c r="B43" s="39" t="n"/>
      <c r="C43" s="20" t="n"/>
      <c r="D43" s="18" t="n"/>
      <c r="E43" s="20" t="n"/>
      <c r="F43" s="20" t="n"/>
      <c r="G43" s="20" t="n"/>
      <c r="H43" s="18" t="n"/>
      <c r="I43" s="40" t="n"/>
      <c r="J43" s="41" t="n"/>
      <c r="K43" s="41" t="n"/>
      <c r="L43" s="41" t="n"/>
      <c r="M43" s="35">
        <f>IF(OR(A43="",I43="",J43=""),"",IFERROR(I43*J43,""))</f>
        <v/>
      </c>
      <c r="N43" s="35">
        <f>IF(M43="","",IFERROR(M43*(1+IF(K43="",0,K43)+IF(L43="",0,L43)),""))</f>
        <v/>
      </c>
      <c r="O43" s="36">
        <f>IF(OR(N43="",D43="",E43=""),"",IFERROR((N43-VLOOKUP(D43&amp;"|"&amp;E43,Parameter!$A$20:$D$119,4,FALSE))/VLOOKUP(D43&amp;"|"&amp;E43,Parameter!$A$20:$D$119,4,FALSE),""))</f>
        <v/>
      </c>
      <c r="P43" s="10">
        <f>IF(A43="","",IF(OR(B43="",C43="",D43="",E43="",F43="",G43="",H43="",I43="",J43=""),"Unvollständig",IF(IFERROR(OR(I43&lt;Parameter!$B$10,I43&gt;Parameter!$B$11,J43&lt;Parameter!$B$12,J43&gt;Parameter!$B$13,K43&lt;0,K43&gt;Parameter!$B$14,L43&lt;0,L43&gt;Parameter!$B$15,VLOOKUP(D43&amp;"|"&amp;E43,Parameter!$A$20:$D$119,4,FALSE)=""),TRUE),"Prüfen","Vollständig")))</f>
        <v/>
      </c>
      <c r="Q43" s="9">
        <f>IF(A43="","",IF(COUNTIF($A$5:$A$104,A43)&gt;1,"ID doppelt",IF(P43="Unvollständig","Pflichtfelder ergänzen",IF(P43="Prüfen","Grenzen oder Zuordnung prüfen",IF(ABS(O43)&gt;Parameter!$B$16,"Abweichung prüfen","Plausibel")))))</f>
        <v/>
      </c>
      <c r="R43" s="14">
        <f>IF(OR(N43="",P43&lt;&gt;"Vollständig"),"",IFERROR(INT(Parameter!$B$8*60*Parameter!$B$9/N43),""))</f>
        <v/>
      </c>
      <c r="U43">
        <f>IFERROR(IF(Parameter!C58="","",Parameter!C58),"")</f>
        <v/>
      </c>
      <c r="X43">
        <f>IFERROR(Parameter!$B$16,"")</f>
        <v/>
      </c>
    </row>
    <row r="44" ht="21" customHeight="1">
      <c r="A44" s="18" t="n"/>
      <c r="B44" s="39" t="n"/>
      <c r="C44" s="20" t="n"/>
      <c r="D44" s="18" t="n"/>
      <c r="E44" s="20" t="n"/>
      <c r="F44" s="20" t="n"/>
      <c r="G44" s="20" t="n"/>
      <c r="H44" s="18" t="n"/>
      <c r="I44" s="40" t="n"/>
      <c r="J44" s="41" t="n"/>
      <c r="K44" s="41" t="n"/>
      <c r="L44" s="41" t="n"/>
      <c r="M44" s="37">
        <f>IF(OR(A44="",I44="",J44=""),"",IFERROR(I44*J44,""))</f>
        <v/>
      </c>
      <c r="N44" s="37">
        <f>IF(M44="","",IFERROR(M44*(1+IF(K44="",0,K44)+IF(L44="",0,L44)),""))</f>
        <v/>
      </c>
      <c r="O44" s="38">
        <f>IF(OR(N44="",D44="",E44=""),"",IFERROR((N44-VLOOKUP(D44&amp;"|"&amp;E44,Parameter!$A$20:$D$119,4,FALSE))/VLOOKUP(D44&amp;"|"&amp;E44,Parameter!$A$20:$D$119,4,FALSE),""))</f>
        <v/>
      </c>
      <c r="P44" s="11">
        <f>IF(A44="","",IF(OR(B44="",C44="",D44="",E44="",F44="",G44="",H44="",I44="",J44=""),"Unvollständig",IF(IFERROR(OR(I44&lt;Parameter!$B$10,I44&gt;Parameter!$B$11,J44&lt;Parameter!$B$12,J44&gt;Parameter!$B$13,K44&lt;0,K44&gt;Parameter!$B$14,L44&lt;0,L44&gt;Parameter!$B$15,VLOOKUP(D44&amp;"|"&amp;E44,Parameter!$A$20:$D$119,4,FALSE)=""),TRUE),"Prüfen","Vollständig")))</f>
        <v/>
      </c>
      <c r="Q44" s="3">
        <f>IF(A44="","",IF(COUNTIF($A$5:$A$104,A44)&gt;1,"ID doppelt",IF(P44="Unvollständig","Pflichtfelder ergänzen",IF(P44="Prüfen","Grenzen oder Zuordnung prüfen",IF(ABS(O44)&gt;Parameter!$B$16,"Abweichung prüfen","Plausibel")))))</f>
        <v/>
      </c>
      <c r="R44" s="17">
        <f>IF(OR(N44="",P44&lt;&gt;"Vollständig"),"",IFERROR(INT(Parameter!$B$8*60*Parameter!$B$9/N44),""))</f>
        <v/>
      </c>
      <c r="U44">
        <f>IFERROR(IF(Parameter!C59="","",Parameter!C59),"")</f>
        <v/>
      </c>
      <c r="X44">
        <f>IFERROR(Parameter!$B$16,"")</f>
        <v/>
      </c>
    </row>
    <row r="45" ht="21" customHeight="1">
      <c r="A45" s="18" t="n"/>
      <c r="B45" s="39" t="n"/>
      <c r="C45" s="20" t="n"/>
      <c r="D45" s="18" t="n"/>
      <c r="E45" s="20" t="n"/>
      <c r="F45" s="20" t="n"/>
      <c r="G45" s="20" t="n"/>
      <c r="H45" s="18" t="n"/>
      <c r="I45" s="40" t="n"/>
      <c r="J45" s="41" t="n"/>
      <c r="K45" s="41" t="n"/>
      <c r="L45" s="41" t="n"/>
      <c r="M45" s="35">
        <f>IF(OR(A45="",I45="",J45=""),"",IFERROR(I45*J45,""))</f>
        <v/>
      </c>
      <c r="N45" s="35">
        <f>IF(M45="","",IFERROR(M45*(1+IF(K45="",0,K45)+IF(L45="",0,L45)),""))</f>
        <v/>
      </c>
      <c r="O45" s="36">
        <f>IF(OR(N45="",D45="",E45=""),"",IFERROR((N45-VLOOKUP(D45&amp;"|"&amp;E45,Parameter!$A$20:$D$119,4,FALSE))/VLOOKUP(D45&amp;"|"&amp;E45,Parameter!$A$20:$D$119,4,FALSE),""))</f>
        <v/>
      </c>
      <c r="P45" s="10">
        <f>IF(A45="","",IF(OR(B45="",C45="",D45="",E45="",F45="",G45="",H45="",I45="",J45=""),"Unvollständig",IF(IFERROR(OR(I45&lt;Parameter!$B$10,I45&gt;Parameter!$B$11,J45&lt;Parameter!$B$12,J45&gt;Parameter!$B$13,K45&lt;0,K45&gt;Parameter!$B$14,L45&lt;0,L45&gt;Parameter!$B$15,VLOOKUP(D45&amp;"|"&amp;E45,Parameter!$A$20:$D$119,4,FALSE)=""),TRUE),"Prüfen","Vollständig")))</f>
        <v/>
      </c>
      <c r="Q45" s="9">
        <f>IF(A45="","",IF(COUNTIF($A$5:$A$104,A45)&gt;1,"ID doppelt",IF(P45="Unvollständig","Pflichtfelder ergänzen",IF(P45="Prüfen","Grenzen oder Zuordnung prüfen",IF(ABS(O45)&gt;Parameter!$B$16,"Abweichung prüfen","Plausibel")))))</f>
        <v/>
      </c>
      <c r="R45" s="14">
        <f>IF(OR(N45="",P45&lt;&gt;"Vollständig"),"",IFERROR(INT(Parameter!$B$8*60*Parameter!$B$9/N45),""))</f>
        <v/>
      </c>
      <c r="U45">
        <f>IFERROR(IF(Parameter!C60="","",Parameter!C60),"")</f>
        <v/>
      </c>
      <c r="X45">
        <f>IFERROR(Parameter!$B$16,"")</f>
        <v/>
      </c>
    </row>
    <row r="46" ht="21" customHeight="1">
      <c r="A46" s="18" t="n"/>
      <c r="B46" s="39" t="n"/>
      <c r="C46" s="20" t="n"/>
      <c r="D46" s="18" t="n"/>
      <c r="E46" s="20" t="n"/>
      <c r="F46" s="20" t="n"/>
      <c r="G46" s="20" t="n"/>
      <c r="H46" s="18" t="n"/>
      <c r="I46" s="40" t="n"/>
      <c r="J46" s="41" t="n"/>
      <c r="K46" s="41" t="n"/>
      <c r="L46" s="41" t="n"/>
      <c r="M46" s="37">
        <f>IF(OR(A46="",I46="",J46=""),"",IFERROR(I46*J46,""))</f>
        <v/>
      </c>
      <c r="N46" s="37">
        <f>IF(M46="","",IFERROR(M46*(1+IF(K46="",0,K46)+IF(L46="",0,L46)),""))</f>
        <v/>
      </c>
      <c r="O46" s="38">
        <f>IF(OR(N46="",D46="",E46=""),"",IFERROR((N46-VLOOKUP(D46&amp;"|"&amp;E46,Parameter!$A$20:$D$119,4,FALSE))/VLOOKUP(D46&amp;"|"&amp;E46,Parameter!$A$20:$D$119,4,FALSE),""))</f>
        <v/>
      </c>
      <c r="P46" s="11">
        <f>IF(A46="","",IF(OR(B46="",C46="",D46="",E46="",F46="",G46="",H46="",I46="",J46=""),"Unvollständig",IF(IFERROR(OR(I46&lt;Parameter!$B$10,I46&gt;Parameter!$B$11,J46&lt;Parameter!$B$12,J46&gt;Parameter!$B$13,K46&lt;0,K46&gt;Parameter!$B$14,L46&lt;0,L46&gt;Parameter!$B$15,VLOOKUP(D46&amp;"|"&amp;E46,Parameter!$A$20:$D$119,4,FALSE)=""),TRUE),"Prüfen","Vollständig")))</f>
        <v/>
      </c>
      <c r="Q46" s="3">
        <f>IF(A46="","",IF(COUNTIF($A$5:$A$104,A46)&gt;1,"ID doppelt",IF(P46="Unvollständig","Pflichtfelder ergänzen",IF(P46="Prüfen","Grenzen oder Zuordnung prüfen",IF(ABS(O46)&gt;Parameter!$B$16,"Abweichung prüfen","Plausibel")))))</f>
        <v/>
      </c>
      <c r="R46" s="17">
        <f>IF(OR(N46="",P46&lt;&gt;"Vollständig"),"",IFERROR(INT(Parameter!$B$8*60*Parameter!$B$9/N46),""))</f>
        <v/>
      </c>
      <c r="U46">
        <f>IFERROR(IF(Parameter!C61="","",Parameter!C61),"")</f>
        <v/>
      </c>
      <c r="X46">
        <f>IFERROR(Parameter!$B$16,"")</f>
        <v/>
      </c>
    </row>
    <row r="47" ht="21" customHeight="1">
      <c r="A47" s="18" t="n"/>
      <c r="B47" s="39" t="n"/>
      <c r="C47" s="20" t="n"/>
      <c r="D47" s="18" t="n"/>
      <c r="E47" s="20" t="n"/>
      <c r="F47" s="20" t="n"/>
      <c r="G47" s="20" t="n"/>
      <c r="H47" s="18" t="n"/>
      <c r="I47" s="40" t="n"/>
      <c r="J47" s="41" t="n"/>
      <c r="K47" s="41" t="n"/>
      <c r="L47" s="41" t="n"/>
      <c r="M47" s="35">
        <f>IF(OR(A47="",I47="",J47=""),"",IFERROR(I47*J47,""))</f>
        <v/>
      </c>
      <c r="N47" s="35">
        <f>IF(M47="","",IFERROR(M47*(1+IF(K47="",0,K47)+IF(L47="",0,L47)),""))</f>
        <v/>
      </c>
      <c r="O47" s="36">
        <f>IF(OR(N47="",D47="",E47=""),"",IFERROR((N47-VLOOKUP(D47&amp;"|"&amp;E47,Parameter!$A$20:$D$119,4,FALSE))/VLOOKUP(D47&amp;"|"&amp;E47,Parameter!$A$20:$D$119,4,FALSE),""))</f>
        <v/>
      </c>
      <c r="P47" s="10">
        <f>IF(A47="","",IF(OR(B47="",C47="",D47="",E47="",F47="",G47="",H47="",I47="",J47=""),"Unvollständig",IF(IFERROR(OR(I47&lt;Parameter!$B$10,I47&gt;Parameter!$B$11,J47&lt;Parameter!$B$12,J47&gt;Parameter!$B$13,K47&lt;0,K47&gt;Parameter!$B$14,L47&lt;0,L47&gt;Parameter!$B$15,VLOOKUP(D47&amp;"|"&amp;E47,Parameter!$A$20:$D$119,4,FALSE)=""),TRUE),"Prüfen","Vollständig")))</f>
        <v/>
      </c>
      <c r="Q47" s="9">
        <f>IF(A47="","",IF(COUNTIF($A$5:$A$104,A47)&gt;1,"ID doppelt",IF(P47="Unvollständig","Pflichtfelder ergänzen",IF(P47="Prüfen","Grenzen oder Zuordnung prüfen",IF(ABS(O47)&gt;Parameter!$B$16,"Abweichung prüfen","Plausibel")))))</f>
        <v/>
      </c>
      <c r="R47" s="14">
        <f>IF(OR(N47="",P47&lt;&gt;"Vollständig"),"",IFERROR(INT(Parameter!$B$8*60*Parameter!$B$9/N47),""))</f>
        <v/>
      </c>
      <c r="U47">
        <f>IFERROR(IF(Parameter!C62="","",Parameter!C62),"")</f>
        <v/>
      </c>
      <c r="X47">
        <f>IFERROR(Parameter!$B$16,"")</f>
        <v/>
      </c>
    </row>
    <row r="48" ht="21" customHeight="1">
      <c r="A48" s="18" t="n"/>
      <c r="B48" s="39" t="n"/>
      <c r="C48" s="20" t="n"/>
      <c r="D48" s="18" t="n"/>
      <c r="E48" s="20" t="n"/>
      <c r="F48" s="20" t="n"/>
      <c r="G48" s="20" t="n"/>
      <c r="H48" s="18" t="n"/>
      <c r="I48" s="40" t="n"/>
      <c r="J48" s="41" t="n"/>
      <c r="K48" s="41" t="n"/>
      <c r="L48" s="41" t="n"/>
      <c r="M48" s="37">
        <f>IF(OR(A48="",I48="",J48=""),"",IFERROR(I48*J48,""))</f>
        <v/>
      </c>
      <c r="N48" s="37">
        <f>IF(M48="","",IFERROR(M48*(1+IF(K48="",0,K48)+IF(L48="",0,L48)),""))</f>
        <v/>
      </c>
      <c r="O48" s="38">
        <f>IF(OR(N48="",D48="",E48=""),"",IFERROR((N48-VLOOKUP(D48&amp;"|"&amp;E48,Parameter!$A$20:$D$119,4,FALSE))/VLOOKUP(D48&amp;"|"&amp;E48,Parameter!$A$20:$D$119,4,FALSE),""))</f>
        <v/>
      </c>
      <c r="P48" s="11">
        <f>IF(A48="","",IF(OR(B48="",C48="",D48="",E48="",F48="",G48="",H48="",I48="",J48=""),"Unvollständig",IF(IFERROR(OR(I48&lt;Parameter!$B$10,I48&gt;Parameter!$B$11,J48&lt;Parameter!$B$12,J48&gt;Parameter!$B$13,K48&lt;0,K48&gt;Parameter!$B$14,L48&lt;0,L48&gt;Parameter!$B$15,VLOOKUP(D48&amp;"|"&amp;E48,Parameter!$A$20:$D$119,4,FALSE)=""),TRUE),"Prüfen","Vollständig")))</f>
        <v/>
      </c>
      <c r="Q48" s="3">
        <f>IF(A48="","",IF(COUNTIF($A$5:$A$104,A48)&gt;1,"ID doppelt",IF(P48="Unvollständig","Pflichtfelder ergänzen",IF(P48="Prüfen","Grenzen oder Zuordnung prüfen",IF(ABS(O48)&gt;Parameter!$B$16,"Abweichung prüfen","Plausibel")))))</f>
        <v/>
      </c>
      <c r="R48" s="17">
        <f>IF(OR(N48="",P48&lt;&gt;"Vollständig"),"",IFERROR(INT(Parameter!$B$8*60*Parameter!$B$9/N48),""))</f>
        <v/>
      </c>
      <c r="U48">
        <f>IFERROR(IF(Parameter!C63="","",Parameter!C63),"")</f>
        <v/>
      </c>
      <c r="X48">
        <f>IFERROR(Parameter!$B$16,"")</f>
        <v/>
      </c>
    </row>
    <row r="49" ht="21" customHeight="1">
      <c r="A49" s="18" t="n"/>
      <c r="B49" s="39" t="n"/>
      <c r="C49" s="20" t="n"/>
      <c r="D49" s="18" t="n"/>
      <c r="E49" s="20" t="n"/>
      <c r="F49" s="20" t="n"/>
      <c r="G49" s="20" t="n"/>
      <c r="H49" s="18" t="n"/>
      <c r="I49" s="40" t="n"/>
      <c r="J49" s="41" t="n"/>
      <c r="K49" s="41" t="n"/>
      <c r="L49" s="41" t="n"/>
      <c r="M49" s="35">
        <f>IF(OR(A49="",I49="",J49=""),"",IFERROR(I49*J49,""))</f>
        <v/>
      </c>
      <c r="N49" s="35">
        <f>IF(M49="","",IFERROR(M49*(1+IF(K49="",0,K49)+IF(L49="",0,L49)),""))</f>
        <v/>
      </c>
      <c r="O49" s="36">
        <f>IF(OR(N49="",D49="",E49=""),"",IFERROR((N49-VLOOKUP(D49&amp;"|"&amp;E49,Parameter!$A$20:$D$119,4,FALSE))/VLOOKUP(D49&amp;"|"&amp;E49,Parameter!$A$20:$D$119,4,FALSE),""))</f>
        <v/>
      </c>
      <c r="P49" s="10">
        <f>IF(A49="","",IF(OR(B49="",C49="",D49="",E49="",F49="",G49="",H49="",I49="",J49=""),"Unvollständig",IF(IFERROR(OR(I49&lt;Parameter!$B$10,I49&gt;Parameter!$B$11,J49&lt;Parameter!$B$12,J49&gt;Parameter!$B$13,K49&lt;0,K49&gt;Parameter!$B$14,L49&lt;0,L49&gt;Parameter!$B$15,VLOOKUP(D49&amp;"|"&amp;E49,Parameter!$A$20:$D$119,4,FALSE)=""),TRUE),"Prüfen","Vollständig")))</f>
        <v/>
      </c>
      <c r="Q49" s="9">
        <f>IF(A49="","",IF(COUNTIF($A$5:$A$104,A49)&gt;1,"ID doppelt",IF(P49="Unvollständig","Pflichtfelder ergänzen",IF(P49="Prüfen","Grenzen oder Zuordnung prüfen",IF(ABS(O49)&gt;Parameter!$B$16,"Abweichung prüfen","Plausibel")))))</f>
        <v/>
      </c>
      <c r="R49" s="14">
        <f>IF(OR(N49="",P49&lt;&gt;"Vollständig"),"",IFERROR(INT(Parameter!$B$8*60*Parameter!$B$9/N49),""))</f>
        <v/>
      </c>
      <c r="U49">
        <f>IFERROR(IF(Parameter!C64="","",Parameter!C64),"")</f>
        <v/>
      </c>
      <c r="X49">
        <f>IFERROR(Parameter!$B$16,"")</f>
        <v/>
      </c>
    </row>
    <row r="50" ht="21" customHeight="1">
      <c r="A50" s="18" t="n"/>
      <c r="B50" s="39" t="n"/>
      <c r="C50" s="20" t="n"/>
      <c r="D50" s="18" t="n"/>
      <c r="E50" s="20" t="n"/>
      <c r="F50" s="20" t="n"/>
      <c r="G50" s="20" t="n"/>
      <c r="H50" s="18" t="n"/>
      <c r="I50" s="40" t="n"/>
      <c r="J50" s="41" t="n"/>
      <c r="K50" s="41" t="n"/>
      <c r="L50" s="41" t="n"/>
      <c r="M50" s="37">
        <f>IF(OR(A50="",I50="",J50=""),"",IFERROR(I50*J50,""))</f>
        <v/>
      </c>
      <c r="N50" s="37">
        <f>IF(M50="","",IFERROR(M50*(1+IF(K50="",0,K50)+IF(L50="",0,L50)),""))</f>
        <v/>
      </c>
      <c r="O50" s="38">
        <f>IF(OR(N50="",D50="",E50=""),"",IFERROR((N50-VLOOKUP(D50&amp;"|"&amp;E50,Parameter!$A$20:$D$119,4,FALSE))/VLOOKUP(D50&amp;"|"&amp;E50,Parameter!$A$20:$D$119,4,FALSE),""))</f>
        <v/>
      </c>
      <c r="P50" s="11">
        <f>IF(A50="","",IF(OR(B50="",C50="",D50="",E50="",F50="",G50="",H50="",I50="",J50=""),"Unvollständig",IF(IFERROR(OR(I50&lt;Parameter!$B$10,I50&gt;Parameter!$B$11,J50&lt;Parameter!$B$12,J50&gt;Parameter!$B$13,K50&lt;0,K50&gt;Parameter!$B$14,L50&lt;0,L50&gt;Parameter!$B$15,VLOOKUP(D50&amp;"|"&amp;E50,Parameter!$A$20:$D$119,4,FALSE)=""),TRUE),"Prüfen","Vollständig")))</f>
        <v/>
      </c>
      <c r="Q50" s="3">
        <f>IF(A50="","",IF(COUNTIF($A$5:$A$104,A50)&gt;1,"ID doppelt",IF(P50="Unvollständig","Pflichtfelder ergänzen",IF(P50="Prüfen","Grenzen oder Zuordnung prüfen",IF(ABS(O50)&gt;Parameter!$B$16,"Abweichung prüfen","Plausibel")))))</f>
        <v/>
      </c>
      <c r="R50" s="17">
        <f>IF(OR(N50="",P50&lt;&gt;"Vollständig"),"",IFERROR(INT(Parameter!$B$8*60*Parameter!$B$9/N50),""))</f>
        <v/>
      </c>
      <c r="U50">
        <f>IFERROR(IF(Parameter!C65="","",Parameter!C65),"")</f>
        <v/>
      </c>
      <c r="X50">
        <f>IFERROR(Parameter!$B$16,"")</f>
        <v/>
      </c>
    </row>
    <row r="51" ht="21" customHeight="1">
      <c r="A51" s="18" t="n"/>
      <c r="B51" s="39" t="n"/>
      <c r="C51" s="20" t="n"/>
      <c r="D51" s="18" t="n"/>
      <c r="E51" s="20" t="n"/>
      <c r="F51" s="20" t="n"/>
      <c r="G51" s="20" t="n"/>
      <c r="H51" s="18" t="n"/>
      <c r="I51" s="40" t="n"/>
      <c r="J51" s="41" t="n"/>
      <c r="K51" s="41" t="n"/>
      <c r="L51" s="41" t="n"/>
      <c r="M51" s="35">
        <f>IF(OR(A51="",I51="",J51=""),"",IFERROR(I51*J51,""))</f>
        <v/>
      </c>
      <c r="N51" s="35">
        <f>IF(M51="","",IFERROR(M51*(1+IF(K51="",0,K51)+IF(L51="",0,L51)),""))</f>
        <v/>
      </c>
      <c r="O51" s="36">
        <f>IF(OR(N51="",D51="",E51=""),"",IFERROR((N51-VLOOKUP(D51&amp;"|"&amp;E51,Parameter!$A$20:$D$119,4,FALSE))/VLOOKUP(D51&amp;"|"&amp;E51,Parameter!$A$20:$D$119,4,FALSE),""))</f>
        <v/>
      </c>
      <c r="P51" s="10">
        <f>IF(A51="","",IF(OR(B51="",C51="",D51="",E51="",F51="",G51="",H51="",I51="",J51=""),"Unvollständig",IF(IFERROR(OR(I51&lt;Parameter!$B$10,I51&gt;Parameter!$B$11,J51&lt;Parameter!$B$12,J51&gt;Parameter!$B$13,K51&lt;0,K51&gt;Parameter!$B$14,L51&lt;0,L51&gt;Parameter!$B$15,VLOOKUP(D51&amp;"|"&amp;E51,Parameter!$A$20:$D$119,4,FALSE)=""),TRUE),"Prüfen","Vollständig")))</f>
        <v/>
      </c>
      <c r="Q51" s="9">
        <f>IF(A51="","",IF(COUNTIF($A$5:$A$104,A51)&gt;1,"ID doppelt",IF(P51="Unvollständig","Pflichtfelder ergänzen",IF(P51="Prüfen","Grenzen oder Zuordnung prüfen",IF(ABS(O51)&gt;Parameter!$B$16,"Abweichung prüfen","Plausibel")))))</f>
        <v/>
      </c>
      <c r="R51" s="14">
        <f>IF(OR(N51="",P51&lt;&gt;"Vollständig"),"",IFERROR(INT(Parameter!$B$8*60*Parameter!$B$9/N51),""))</f>
        <v/>
      </c>
      <c r="U51">
        <f>IFERROR(IF(Parameter!C66="","",Parameter!C66),"")</f>
        <v/>
      </c>
      <c r="X51">
        <f>IFERROR(Parameter!$B$16,"")</f>
        <v/>
      </c>
    </row>
    <row r="52" ht="21" customHeight="1">
      <c r="A52" s="18" t="n"/>
      <c r="B52" s="39" t="n"/>
      <c r="C52" s="20" t="n"/>
      <c r="D52" s="18" t="n"/>
      <c r="E52" s="20" t="n"/>
      <c r="F52" s="20" t="n"/>
      <c r="G52" s="20" t="n"/>
      <c r="H52" s="18" t="n"/>
      <c r="I52" s="40" t="n"/>
      <c r="J52" s="41" t="n"/>
      <c r="K52" s="41" t="n"/>
      <c r="L52" s="41" t="n"/>
      <c r="M52" s="37">
        <f>IF(OR(A52="",I52="",J52=""),"",IFERROR(I52*J52,""))</f>
        <v/>
      </c>
      <c r="N52" s="37">
        <f>IF(M52="","",IFERROR(M52*(1+IF(K52="",0,K52)+IF(L52="",0,L52)),""))</f>
        <v/>
      </c>
      <c r="O52" s="38">
        <f>IF(OR(N52="",D52="",E52=""),"",IFERROR((N52-VLOOKUP(D52&amp;"|"&amp;E52,Parameter!$A$20:$D$119,4,FALSE))/VLOOKUP(D52&amp;"|"&amp;E52,Parameter!$A$20:$D$119,4,FALSE),""))</f>
        <v/>
      </c>
      <c r="P52" s="11">
        <f>IF(A52="","",IF(OR(B52="",C52="",D52="",E52="",F52="",G52="",H52="",I52="",J52=""),"Unvollständig",IF(IFERROR(OR(I52&lt;Parameter!$B$10,I52&gt;Parameter!$B$11,J52&lt;Parameter!$B$12,J52&gt;Parameter!$B$13,K52&lt;0,K52&gt;Parameter!$B$14,L52&lt;0,L52&gt;Parameter!$B$15,VLOOKUP(D52&amp;"|"&amp;E52,Parameter!$A$20:$D$119,4,FALSE)=""),TRUE),"Prüfen","Vollständig")))</f>
        <v/>
      </c>
      <c r="Q52" s="3">
        <f>IF(A52="","",IF(COUNTIF($A$5:$A$104,A52)&gt;1,"ID doppelt",IF(P52="Unvollständig","Pflichtfelder ergänzen",IF(P52="Prüfen","Grenzen oder Zuordnung prüfen",IF(ABS(O52)&gt;Parameter!$B$16,"Abweichung prüfen","Plausibel")))))</f>
        <v/>
      </c>
      <c r="R52" s="17">
        <f>IF(OR(N52="",P52&lt;&gt;"Vollständig"),"",IFERROR(INT(Parameter!$B$8*60*Parameter!$B$9/N52),""))</f>
        <v/>
      </c>
      <c r="U52">
        <f>IFERROR(IF(Parameter!C67="","",Parameter!C67),"")</f>
        <v/>
      </c>
      <c r="X52">
        <f>IFERROR(Parameter!$B$16,"")</f>
        <v/>
      </c>
    </row>
    <row r="53" ht="21" customHeight="1">
      <c r="A53" s="18" t="n"/>
      <c r="B53" s="39" t="n"/>
      <c r="C53" s="20" t="n"/>
      <c r="D53" s="18" t="n"/>
      <c r="E53" s="20" t="n"/>
      <c r="F53" s="20" t="n"/>
      <c r="G53" s="20" t="n"/>
      <c r="H53" s="18" t="n"/>
      <c r="I53" s="40" t="n"/>
      <c r="J53" s="41" t="n"/>
      <c r="K53" s="41" t="n"/>
      <c r="L53" s="41" t="n"/>
      <c r="M53" s="35">
        <f>IF(OR(A53="",I53="",J53=""),"",IFERROR(I53*J53,""))</f>
        <v/>
      </c>
      <c r="N53" s="35">
        <f>IF(M53="","",IFERROR(M53*(1+IF(K53="",0,K53)+IF(L53="",0,L53)),""))</f>
        <v/>
      </c>
      <c r="O53" s="36">
        <f>IF(OR(N53="",D53="",E53=""),"",IFERROR((N53-VLOOKUP(D53&amp;"|"&amp;E53,Parameter!$A$20:$D$119,4,FALSE))/VLOOKUP(D53&amp;"|"&amp;E53,Parameter!$A$20:$D$119,4,FALSE),""))</f>
        <v/>
      </c>
      <c r="P53" s="10">
        <f>IF(A53="","",IF(OR(B53="",C53="",D53="",E53="",F53="",G53="",H53="",I53="",J53=""),"Unvollständig",IF(IFERROR(OR(I53&lt;Parameter!$B$10,I53&gt;Parameter!$B$11,J53&lt;Parameter!$B$12,J53&gt;Parameter!$B$13,K53&lt;0,K53&gt;Parameter!$B$14,L53&lt;0,L53&gt;Parameter!$B$15,VLOOKUP(D53&amp;"|"&amp;E53,Parameter!$A$20:$D$119,4,FALSE)=""),TRUE),"Prüfen","Vollständig")))</f>
        <v/>
      </c>
      <c r="Q53" s="9">
        <f>IF(A53="","",IF(COUNTIF($A$5:$A$104,A53)&gt;1,"ID doppelt",IF(P53="Unvollständig","Pflichtfelder ergänzen",IF(P53="Prüfen","Grenzen oder Zuordnung prüfen",IF(ABS(O53)&gt;Parameter!$B$16,"Abweichung prüfen","Plausibel")))))</f>
        <v/>
      </c>
      <c r="R53" s="14">
        <f>IF(OR(N53="",P53&lt;&gt;"Vollständig"),"",IFERROR(INT(Parameter!$B$8*60*Parameter!$B$9/N53),""))</f>
        <v/>
      </c>
      <c r="U53">
        <f>IFERROR(IF(Parameter!C68="","",Parameter!C68),"")</f>
        <v/>
      </c>
      <c r="X53">
        <f>IFERROR(Parameter!$B$16,"")</f>
        <v/>
      </c>
    </row>
    <row r="54" ht="21" customHeight="1">
      <c r="A54" s="18" t="n"/>
      <c r="B54" s="39" t="n"/>
      <c r="C54" s="20" t="n"/>
      <c r="D54" s="18" t="n"/>
      <c r="E54" s="20" t="n"/>
      <c r="F54" s="20" t="n"/>
      <c r="G54" s="20" t="n"/>
      <c r="H54" s="18" t="n"/>
      <c r="I54" s="40" t="n"/>
      <c r="J54" s="41" t="n"/>
      <c r="K54" s="41" t="n"/>
      <c r="L54" s="41" t="n"/>
      <c r="M54" s="37">
        <f>IF(OR(A54="",I54="",J54=""),"",IFERROR(I54*J54,""))</f>
        <v/>
      </c>
      <c r="N54" s="37">
        <f>IF(M54="","",IFERROR(M54*(1+IF(K54="",0,K54)+IF(L54="",0,L54)),""))</f>
        <v/>
      </c>
      <c r="O54" s="38">
        <f>IF(OR(N54="",D54="",E54=""),"",IFERROR((N54-VLOOKUP(D54&amp;"|"&amp;E54,Parameter!$A$20:$D$119,4,FALSE))/VLOOKUP(D54&amp;"|"&amp;E54,Parameter!$A$20:$D$119,4,FALSE),""))</f>
        <v/>
      </c>
      <c r="P54" s="11">
        <f>IF(A54="","",IF(OR(B54="",C54="",D54="",E54="",F54="",G54="",H54="",I54="",J54=""),"Unvollständig",IF(IFERROR(OR(I54&lt;Parameter!$B$10,I54&gt;Parameter!$B$11,J54&lt;Parameter!$B$12,J54&gt;Parameter!$B$13,K54&lt;0,K54&gt;Parameter!$B$14,L54&lt;0,L54&gt;Parameter!$B$15,VLOOKUP(D54&amp;"|"&amp;E54,Parameter!$A$20:$D$119,4,FALSE)=""),TRUE),"Prüfen","Vollständig")))</f>
        <v/>
      </c>
      <c r="Q54" s="3">
        <f>IF(A54="","",IF(COUNTIF($A$5:$A$104,A54)&gt;1,"ID doppelt",IF(P54="Unvollständig","Pflichtfelder ergänzen",IF(P54="Prüfen","Grenzen oder Zuordnung prüfen",IF(ABS(O54)&gt;Parameter!$B$16,"Abweichung prüfen","Plausibel")))))</f>
        <v/>
      </c>
      <c r="R54" s="17">
        <f>IF(OR(N54="",P54&lt;&gt;"Vollständig"),"",IFERROR(INT(Parameter!$B$8*60*Parameter!$B$9/N54),""))</f>
        <v/>
      </c>
      <c r="U54">
        <f>IFERROR(IF(Parameter!C69="","",Parameter!C69),"")</f>
        <v/>
      </c>
      <c r="X54">
        <f>IFERROR(Parameter!$B$16,"")</f>
        <v/>
      </c>
    </row>
    <row r="55" ht="21" customHeight="1">
      <c r="A55" s="18" t="n"/>
      <c r="B55" s="39" t="n"/>
      <c r="C55" s="20" t="n"/>
      <c r="D55" s="18" t="n"/>
      <c r="E55" s="20" t="n"/>
      <c r="F55" s="20" t="n"/>
      <c r="G55" s="20" t="n"/>
      <c r="H55" s="18" t="n"/>
      <c r="I55" s="40" t="n"/>
      <c r="J55" s="41" t="n"/>
      <c r="K55" s="41" t="n"/>
      <c r="L55" s="41" t="n"/>
      <c r="M55" s="35">
        <f>IF(OR(A55="",I55="",J55=""),"",IFERROR(I55*J55,""))</f>
        <v/>
      </c>
      <c r="N55" s="35">
        <f>IF(M55="","",IFERROR(M55*(1+IF(K55="",0,K55)+IF(L55="",0,L55)),""))</f>
        <v/>
      </c>
      <c r="O55" s="36">
        <f>IF(OR(N55="",D55="",E55=""),"",IFERROR((N55-VLOOKUP(D55&amp;"|"&amp;E55,Parameter!$A$20:$D$119,4,FALSE))/VLOOKUP(D55&amp;"|"&amp;E55,Parameter!$A$20:$D$119,4,FALSE),""))</f>
        <v/>
      </c>
      <c r="P55" s="10">
        <f>IF(A55="","",IF(OR(B55="",C55="",D55="",E55="",F55="",G55="",H55="",I55="",J55=""),"Unvollständig",IF(IFERROR(OR(I55&lt;Parameter!$B$10,I55&gt;Parameter!$B$11,J55&lt;Parameter!$B$12,J55&gt;Parameter!$B$13,K55&lt;0,K55&gt;Parameter!$B$14,L55&lt;0,L55&gt;Parameter!$B$15,VLOOKUP(D55&amp;"|"&amp;E55,Parameter!$A$20:$D$119,4,FALSE)=""),TRUE),"Prüfen","Vollständig")))</f>
        <v/>
      </c>
      <c r="Q55" s="9">
        <f>IF(A55="","",IF(COUNTIF($A$5:$A$104,A55)&gt;1,"ID doppelt",IF(P55="Unvollständig","Pflichtfelder ergänzen",IF(P55="Prüfen","Grenzen oder Zuordnung prüfen",IF(ABS(O55)&gt;Parameter!$B$16,"Abweichung prüfen","Plausibel")))))</f>
        <v/>
      </c>
      <c r="R55" s="14">
        <f>IF(OR(N55="",P55&lt;&gt;"Vollständig"),"",IFERROR(INT(Parameter!$B$8*60*Parameter!$B$9/N55),""))</f>
        <v/>
      </c>
      <c r="U55">
        <f>IFERROR(IF(Parameter!C70="","",Parameter!C70),"")</f>
        <v/>
      </c>
      <c r="X55">
        <f>IFERROR(Parameter!$B$16,"")</f>
        <v/>
      </c>
    </row>
    <row r="56" ht="21" customHeight="1">
      <c r="A56" s="18" t="n"/>
      <c r="B56" s="39" t="n"/>
      <c r="C56" s="20" t="n"/>
      <c r="D56" s="18" t="n"/>
      <c r="E56" s="20" t="n"/>
      <c r="F56" s="20" t="n"/>
      <c r="G56" s="20" t="n"/>
      <c r="H56" s="18" t="n"/>
      <c r="I56" s="40" t="n"/>
      <c r="J56" s="41" t="n"/>
      <c r="K56" s="41" t="n"/>
      <c r="L56" s="41" t="n"/>
      <c r="M56" s="37">
        <f>IF(OR(A56="",I56="",J56=""),"",IFERROR(I56*J56,""))</f>
        <v/>
      </c>
      <c r="N56" s="37">
        <f>IF(M56="","",IFERROR(M56*(1+IF(K56="",0,K56)+IF(L56="",0,L56)),""))</f>
        <v/>
      </c>
      <c r="O56" s="38">
        <f>IF(OR(N56="",D56="",E56=""),"",IFERROR((N56-VLOOKUP(D56&amp;"|"&amp;E56,Parameter!$A$20:$D$119,4,FALSE))/VLOOKUP(D56&amp;"|"&amp;E56,Parameter!$A$20:$D$119,4,FALSE),""))</f>
        <v/>
      </c>
      <c r="P56" s="11">
        <f>IF(A56="","",IF(OR(B56="",C56="",D56="",E56="",F56="",G56="",H56="",I56="",J56=""),"Unvollständig",IF(IFERROR(OR(I56&lt;Parameter!$B$10,I56&gt;Parameter!$B$11,J56&lt;Parameter!$B$12,J56&gt;Parameter!$B$13,K56&lt;0,K56&gt;Parameter!$B$14,L56&lt;0,L56&gt;Parameter!$B$15,VLOOKUP(D56&amp;"|"&amp;E56,Parameter!$A$20:$D$119,4,FALSE)=""),TRUE),"Prüfen","Vollständig")))</f>
        <v/>
      </c>
      <c r="Q56" s="3">
        <f>IF(A56="","",IF(COUNTIF($A$5:$A$104,A56)&gt;1,"ID doppelt",IF(P56="Unvollständig","Pflichtfelder ergänzen",IF(P56="Prüfen","Grenzen oder Zuordnung prüfen",IF(ABS(O56)&gt;Parameter!$B$16,"Abweichung prüfen","Plausibel")))))</f>
        <v/>
      </c>
      <c r="R56" s="17">
        <f>IF(OR(N56="",P56&lt;&gt;"Vollständig"),"",IFERROR(INT(Parameter!$B$8*60*Parameter!$B$9/N56),""))</f>
        <v/>
      </c>
      <c r="U56">
        <f>IFERROR(IF(Parameter!C71="","",Parameter!C71),"")</f>
        <v/>
      </c>
      <c r="X56">
        <f>IFERROR(Parameter!$B$16,"")</f>
        <v/>
      </c>
    </row>
    <row r="57" ht="21" customHeight="1">
      <c r="A57" s="18" t="n"/>
      <c r="B57" s="39" t="n"/>
      <c r="C57" s="20" t="n"/>
      <c r="D57" s="18" t="n"/>
      <c r="E57" s="20" t="n"/>
      <c r="F57" s="20" t="n"/>
      <c r="G57" s="20" t="n"/>
      <c r="H57" s="18" t="n"/>
      <c r="I57" s="40" t="n"/>
      <c r="J57" s="41" t="n"/>
      <c r="K57" s="41" t="n"/>
      <c r="L57" s="41" t="n"/>
      <c r="M57" s="35">
        <f>IF(OR(A57="",I57="",J57=""),"",IFERROR(I57*J57,""))</f>
        <v/>
      </c>
      <c r="N57" s="35">
        <f>IF(M57="","",IFERROR(M57*(1+IF(K57="",0,K57)+IF(L57="",0,L57)),""))</f>
        <v/>
      </c>
      <c r="O57" s="36">
        <f>IF(OR(N57="",D57="",E57=""),"",IFERROR((N57-VLOOKUP(D57&amp;"|"&amp;E57,Parameter!$A$20:$D$119,4,FALSE))/VLOOKUP(D57&amp;"|"&amp;E57,Parameter!$A$20:$D$119,4,FALSE),""))</f>
        <v/>
      </c>
      <c r="P57" s="10">
        <f>IF(A57="","",IF(OR(B57="",C57="",D57="",E57="",F57="",G57="",H57="",I57="",J57=""),"Unvollständig",IF(IFERROR(OR(I57&lt;Parameter!$B$10,I57&gt;Parameter!$B$11,J57&lt;Parameter!$B$12,J57&gt;Parameter!$B$13,K57&lt;0,K57&gt;Parameter!$B$14,L57&lt;0,L57&gt;Parameter!$B$15,VLOOKUP(D57&amp;"|"&amp;E57,Parameter!$A$20:$D$119,4,FALSE)=""),TRUE),"Prüfen","Vollständig")))</f>
        <v/>
      </c>
      <c r="Q57" s="9">
        <f>IF(A57="","",IF(COUNTIF($A$5:$A$104,A57)&gt;1,"ID doppelt",IF(P57="Unvollständig","Pflichtfelder ergänzen",IF(P57="Prüfen","Grenzen oder Zuordnung prüfen",IF(ABS(O57)&gt;Parameter!$B$16,"Abweichung prüfen","Plausibel")))))</f>
        <v/>
      </c>
      <c r="R57" s="14">
        <f>IF(OR(N57="",P57&lt;&gt;"Vollständig"),"",IFERROR(INT(Parameter!$B$8*60*Parameter!$B$9/N57),""))</f>
        <v/>
      </c>
      <c r="U57">
        <f>IFERROR(IF(Parameter!C72="","",Parameter!C72),"")</f>
        <v/>
      </c>
      <c r="X57">
        <f>IFERROR(Parameter!$B$16,"")</f>
        <v/>
      </c>
    </row>
    <row r="58" ht="21" customHeight="1">
      <c r="A58" s="18" t="n"/>
      <c r="B58" s="39" t="n"/>
      <c r="C58" s="20" t="n"/>
      <c r="D58" s="18" t="n"/>
      <c r="E58" s="20" t="n"/>
      <c r="F58" s="20" t="n"/>
      <c r="G58" s="20" t="n"/>
      <c r="H58" s="18" t="n"/>
      <c r="I58" s="40" t="n"/>
      <c r="J58" s="41" t="n"/>
      <c r="K58" s="41" t="n"/>
      <c r="L58" s="41" t="n"/>
      <c r="M58" s="37">
        <f>IF(OR(A58="",I58="",J58=""),"",IFERROR(I58*J58,""))</f>
        <v/>
      </c>
      <c r="N58" s="37">
        <f>IF(M58="","",IFERROR(M58*(1+IF(K58="",0,K58)+IF(L58="",0,L58)),""))</f>
        <v/>
      </c>
      <c r="O58" s="38">
        <f>IF(OR(N58="",D58="",E58=""),"",IFERROR((N58-VLOOKUP(D58&amp;"|"&amp;E58,Parameter!$A$20:$D$119,4,FALSE))/VLOOKUP(D58&amp;"|"&amp;E58,Parameter!$A$20:$D$119,4,FALSE),""))</f>
        <v/>
      </c>
      <c r="P58" s="11">
        <f>IF(A58="","",IF(OR(B58="",C58="",D58="",E58="",F58="",G58="",H58="",I58="",J58=""),"Unvollständig",IF(IFERROR(OR(I58&lt;Parameter!$B$10,I58&gt;Parameter!$B$11,J58&lt;Parameter!$B$12,J58&gt;Parameter!$B$13,K58&lt;0,K58&gt;Parameter!$B$14,L58&lt;0,L58&gt;Parameter!$B$15,VLOOKUP(D58&amp;"|"&amp;E58,Parameter!$A$20:$D$119,4,FALSE)=""),TRUE),"Prüfen","Vollständig")))</f>
        <v/>
      </c>
      <c r="Q58" s="3">
        <f>IF(A58="","",IF(COUNTIF($A$5:$A$104,A58)&gt;1,"ID doppelt",IF(P58="Unvollständig","Pflichtfelder ergänzen",IF(P58="Prüfen","Grenzen oder Zuordnung prüfen",IF(ABS(O58)&gt;Parameter!$B$16,"Abweichung prüfen","Plausibel")))))</f>
        <v/>
      </c>
      <c r="R58" s="17">
        <f>IF(OR(N58="",P58&lt;&gt;"Vollständig"),"",IFERROR(INT(Parameter!$B$8*60*Parameter!$B$9/N58),""))</f>
        <v/>
      </c>
      <c r="U58">
        <f>IFERROR(IF(Parameter!C73="","",Parameter!C73),"")</f>
        <v/>
      </c>
      <c r="X58">
        <f>IFERROR(Parameter!$B$16,"")</f>
        <v/>
      </c>
    </row>
    <row r="59" ht="21" customHeight="1">
      <c r="A59" s="18" t="n"/>
      <c r="B59" s="39" t="n"/>
      <c r="C59" s="20" t="n"/>
      <c r="D59" s="18" t="n"/>
      <c r="E59" s="20" t="n"/>
      <c r="F59" s="20" t="n"/>
      <c r="G59" s="20" t="n"/>
      <c r="H59" s="18" t="n"/>
      <c r="I59" s="40" t="n"/>
      <c r="J59" s="41" t="n"/>
      <c r="K59" s="41" t="n"/>
      <c r="L59" s="41" t="n"/>
      <c r="M59" s="35">
        <f>IF(OR(A59="",I59="",J59=""),"",IFERROR(I59*J59,""))</f>
        <v/>
      </c>
      <c r="N59" s="35">
        <f>IF(M59="","",IFERROR(M59*(1+IF(K59="",0,K59)+IF(L59="",0,L59)),""))</f>
        <v/>
      </c>
      <c r="O59" s="36">
        <f>IF(OR(N59="",D59="",E59=""),"",IFERROR((N59-VLOOKUP(D59&amp;"|"&amp;E59,Parameter!$A$20:$D$119,4,FALSE))/VLOOKUP(D59&amp;"|"&amp;E59,Parameter!$A$20:$D$119,4,FALSE),""))</f>
        <v/>
      </c>
      <c r="P59" s="10">
        <f>IF(A59="","",IF(OR(B59="",C59="",D59="",E59="",F59="",G59="",H59="",I59="",J59=""),"Unvollständig",IF(IFERROR(OR(I59&lt;Parameter!$B$10,I59&gt;Parameter!$B$11,J59&lt;Parameter!$B$12,J59&gt;Parameter!$B$13,K59&lt;0,K59&gt;Parameter!$B$14,L59&lt;0,L59&gt;Parameter!$B$15,VLOOKUP(D59&amp;"|"&amp;E59,Parameter!$A$20:$D$119,4,FALSE)=""),TRUE),"Prüfen","Vollständig")))</f>
        <v/>
      </c>
      <c r="Q59" s="9">
        <f>IF(A59="","",IF(COUNTIF($A$5:$A$104,A59)&gt;1,"ID doppelt",IF(P59="Unvollständig","Pflichtfelder ergänzen",IF(P59="Prüfen","Grenzen oder Zuordnung prüfen",IF(ABS(O59)&gt;Parameter!$B$16,"Abweichung prüfen","Plausibel")))))</f>
        <v/>
      </c>
      <c r="R59" s="14">
        <f>IF(OR(N59="",P59&lt;&gt;"Vollständig"),"",IFERROR(INT(Parameter!$B$8*60*Parameter!$B$9/N59),""))</f>
        <v/>
      </c>
      <c r="U59">
        <f>IFERROR(IF(Parameter!C74="","",Parameter!C74),"")</f>
        <v/>
      </c>
      <c r="X59">
        <f>IFERROR(Parameter!$B$16,"")</f>
        <v/>
      </c>
    </row>
    <row r="60" ht="21" customHeight="1">
      <c r="A60" s="18" t="n"/>
      <c r="B60" s="39" t="n"/>
      <c r="C60" s="20" t="n"/>
      <c r="D60" s="18" t="n"/>
      <c r="E60" s="20" t="n"/>
      <c r="F60" s="20" t="n"/>
      <c r="G60" s="20" t="n"/>
      <c r="H60" s="18" t="n"/>
      <c r="I60" s="40" t="n"/>
      <c r="J60" s="41" t="n"/>
      <c r="K60" s="41" t="n"/>
      <c r="L60" s="41" t="n"/>
      <c r="M60" s="37">
        <f>IF(OR(A60="",I60="",J60=""),"",IFERROR(I60*J60,""))</f>
        <v/>
      </c>
      <c r="N60" s="37">
        <f>IF(M60="","",IFERROR(M60*(1+IF(K60="",0,K60)+IF(L60="",0,L60)),""))</f>
        <v/>
      </c>
      <c r="O60" s="38">
        <f>IF(OR(N60="",D60="",E60=""),"",IFERROR((N60-VLOOKUP(D60&amp;"|"&amp;E60,Parameter!$A$20:$D$119,4,FALSE))/VLOOKUP(D60&amp;"|"&amp;E60,Parameter!$A$20:$D$119,4,FALSE),""))</f>
        <v/>
      </c>
      <c r="P60" s="11">
        <f>IF(A60="","",IF(OR(B60="",C60="",D60="",E60="",F60="",G60="",H60="",I60="",J60=""),"Unvollständig",IF(IFERROR(OR(I60&lt;Parameter!$B$10,I60&gt;Parameter!$B$11,J60&lt;Parameter!$B$12,J60&gt;Parameter!$B$13,K60&lt;0,K60&gt;Parameter!$B$14,L60&lt;0,L60&gt;Parameter!$B$15,VLOOKUP(D60&amp;"|"&amp;E60,Parameter!$A$20:$D$119,4,FALSE)=""),TRUE),"Prüfen","Vollständig")))</f>
        <v/>
      </c>
      <c r="Q60" s="3">
        <f>IF(A60="","",IF(COUNTIF($A$5:$A$104,A60)&gt;1,"ID doppelt",IF(P60="Unvollständig","Pflichtfelder ergänzen",IF(P60="Prüfen","Grenzen oder Zuordnung prüfen",IF(ABS(O60)&gt;Parameter!$B$16,"Abweichung prüfen","Plausibel")))))</f>
        <v/>
      </c>
      <c r="R60" s="17">
        <f>IF(OR(N60="",P60&lt;&gt;"Vollständig"),"",IFERROR(INT(Parameter!$B$8*60*Parameter!$B$9/N60),""))</f>
        <v/>
      </c>
      <c r="U60">
        <f>IFERROR(IF(Parameter!C75="","",Parameter!C75),"")</f>
        <v/>
      </c>
      <c r="X60">
        <f>IFERROR(Parameter!$B$16,"")</f>
        <v/>
      </c>
    </row>
    <row r="61" ht="21" customHeight="1">
      <c r="A61" s="18" t="n"/>
      <c r="B61" s="39" t="n"/>
      <c r="C61" s="20" t="n"/>
      <c r="D61" s="18" t="n"/>
      <c r="E61" s="20" t="n"/>
      <c r="F61" s="20" t="n"/>
      <c r="G61" s="20" t="n"/>
      <c r="H61" s="18" t="n"/>
      <c r="I61" s="40" t="n"/>
      <c r="J61" s="41" t="n"/>
      <c r="K61" s="41" t="n"/>
      <c r="L61" s="41" t="n"/>
      <c r="M61" s="35">
        <f>IF(OR(A61="",I61="",J61=""),"",IFERROR(I61*J61,""))</f>
        <v/>
      </c>
      <c r="N61" s="35">
        <f>IF(M61="","",IFERROR(M61*(1+IF(K61="",0,K61)+IF(L61="",0,L61)),""))</f>
        <v/>
      </c>
      <c r="O61" s="36">
        <f>IF(OR(N61="",D61="",E61=""),"",IFERROR((N61-VLOOKUP(D61&amp;"|"&amp;E61,Parameter!$A$20:$D$119,4,FALSE))/VLOOKUP(D61&amp;"|"&amp;E61,Parameter!$A$20:$D$119,4,FALSE),""))</f>
        <v/>
      </c>
      <c r="P61" s="10">
        <f>IF(A61="","",IF(OR(B61="",C61="",D61="",E61="",F61="",G61="",H61="",I61="",J61=""),"Unvollständig",IF(IFERROR(OR(I61&lt;Parameter!$B$10,I61&gt;Parameter!$B$11,J61&lt;Parameter!$B$12,J61&gt;Parameter!$B$13,K61&lt;0,K61&gt;Parameter!$B$14,L61&lt;0,L61&gt;Parameter!$B$15,VLOOKUP(D61&amp;"|"&amp;E61,Parameter!$A$20:$D$119,4,FALSE)=""),TRUE),"Prüfen","Vollständig")))</f>
        <v/>
      </c>
      <c r="Q61" s="9">
        <f>IF(A61="","",IF(COUNTIF($A$5:$A$104,A61)&gt;1,"ID doppelt",IF(P61="Unvollständig","Pflichtfelder ergänzen",IF(P61="Prüfen","Grenzen oder Zuordnung prüfen",IF(ABS(O61)&gt;Parameter!$B$16,"Abweichung prüfen","Plausibel")))))</f>
        <v/>
      </c>
      <c r="R61" s="14">
        <f>IF(OR(N61="",P61&lt;&gt;"Vollständig"),"",IFERROR(INT(Parameter!$B$8*60*Parameter!$B$9/N61),""))</f>
        <v/>
      </c>
      <c r="U61">
        <f>IFERROR(IF(Parameter!C76="","",Parameter!C76),"")</f>
        <v/>
      </c>
      <c r="X61">
        <f>IFERROR(Parameter!$B$16,"")</f>
        <v/>
      </c>
    </row>
    <row r="62" ht="21" customHeight="1">
      <c r="A62" s="18" t="n"/>
      <c r="B62" s="39" t="n"/>
      <c r="C62" s="20" t="n"/>
      <c r="D62" s="18" t="n"/>
      <c r="E62" s="20" t="n"/>
      <c r="F62" s="20" t="n"/>
      <c r="G62" s="20" t="n"/>
      <c r="H62" s="18" t="n"/>
      <c r="I62" s="40" t="n"/>
      <c r="J62" s="41" t="n"/>
      <c r="K62" s="41" t="n"/>
      <c r="L62" s="41" t="n"/>
      <c r="M62" s="37">
        <f>IF(OR(A62="",I62="",J62=""),"",IFERROR(I62*J62,""))</f>
        <v/>
      </c>
      <c r="N62" s="37">
        <f>IF(M62="","",IFERROR(M62*(1+IF(K62="",0,K62)+IF(L62="",0,L62)),""))</f>
        <v/>
      </c>
      <c r="O62" s="38">
        <f>IF(OR(N62="",D62="",E62=""),"",IFERROR((N62-VLOOKUP(D62&amp;"|"&amp;E62,Parameter!$A$20:$D$119,4,FALSE))/VLOOKUP(D62&amp;"|"&amp;E62,Parameter!$A$20:$D$119,4,FALSE),""))</f>
        <v/>
      </c>
      <c r="P62" s="11">
        <f>IF(A62="","",IF(OR(B62="",C62="",D62="",E62="",F62="",G62="",H62="",I62="",J62=""),"Unvollständig",IF(IFERROR(OR(I62&lt;Parameter!$B$10,I62&gt;Parameter!$B$11,J62&lt;Parameter!$B$12,J62&gt;Parameter!$B$13,K62&lt;0,K62&gt;Parameter!$B$14,L62&lt;0,L62&gt;Parameter!$B$15,VLOOKUP(D62&amp;"|"&amp;E62,Parameter!$A$20:$D$119,4,FALSE)=""),TRUE),"Prüfen","Vollständig")))</f>
        <v/>
      </c>
      <c r="Q62" s="3">
        <f>IF(A62="","",IF(COUNTIF($A$5:$A$104,A62)&gt;1,"ID doppelt",IF(P62="Unvollständig","Pflichtfelder ergänzen",IF(P62="Prüfen","Grenzen oder Zuordnung prüfen",IF(ABS(O62)&gt;Parameter!$B$16,"Abweichung prüfen","Plausibel")))))</f>
        <v/>
      </c>
      <c r="R62" s="17">
        <f>IF(OR(N62="",P62&lt;&gt;"Vollständig"),"",IFERROR(INT(Parameter!$B$8*60*Parameter!$B$9/N62),""))</f>
        <v/>
      </c>
      <c r="U62">
        <f>IFERROR(IF(Parameter!C77="","",Parameter!C77),"")</f>
        <v/>
      </c>
      <c r="X62">
        <f>IFERROR(Parameter!$B$16,"")</f>
        <v/>
      </c>
    </row>
    <row r="63" ht="21" customHeight="1">
      <c r="A63" s="18" t="n"/>
      <c r="B63" s="39" t="n"/>
      <c r="C63" s="20" t="n"/>
      <c r="D63" s="18" t="n"/>
      <c r="E63" s="20" t="n"/>
      <c r="F63" s="20" t="n"/>
      <c r="G63" s="20" t="n"/>
      <c r="H63" s="18" t="n"/>
      <c r="I63" s="40" t="n"/>
      <c r="J63" s="41" t="n"/>
      <c r="K63" s="41" t="n"/>
      <c r="L63" s="41" t="n"/>
      <c r="M63" s="35">
        <f>IF(OR(A63="",I63="",J63=""),"",IFERROR(I63*J63,""))</f>
        <v/>
      </c>
      <c r="N63" s="35">
        <f>IF(M63="","",IFERROR(M63*(1+IF(K63="",0,K63)+IF(L63="",0,L63)),""))</f>
        <v/>
      </c>
      <c r="O63" s="36">
        <f>IF(OR(N63="",D63="",E63=""),"",IFERROR((N63-VLOOKUP(D63&amp;"|"&amp;E63,Parameter!$A$20:$D$119,4,FALSE))/VLOOKUP(D63&amp;"|"&amp;E63,Parameter!$A$20:$D$119,4,FALSE),""))</f>
        <v/>
      </c>
      <c r="P63" s="10">
        <f>IF(A63="","",IF(OR(B63="",C63="",D63="",E63="",F63="",G63="",H63="",I63="",J63=""),"Unvollständig",IF(IFERROR(OR(I63&lt;Parameter!$B$10,I63&gt;Parameter!$B$11,J63&lt;Parameter!$B$12,J63&gt;Parameter!$B$13,K63&lt;0,K63&gt;Parameter!$B$14,L63&lt;0,L63&gt;Parameter!$B$15,VLOOKUP(D63&amp;"|"&amp;E63,Parameter!$A$20:$D$119,4,FALSE)=""),TRUE),"Prüfen","Vollständig")))</f>
        <v/>
      </c>
      <c r="Q63" s="9">
        <f>IF(A63="","",IF(COUNTIF($A$5:$A$104,A63)&gt;1,"ID doppelt",IF(P63="Unvollständig","Pflichtfelder ergänzen",IF(P63="Prüfen","Grenzen oder Zuordnung prüfen",IF(ABS(O63)&gt;Parameter!$B$16,"Abweichung prüfen","Plausibel")))))</f>
        <v/>
      </c>
      <c r="R63" s="14">
        <f>IF(OR(N63="",P63&lt;&gt;"Vollständig"),"",IFERROR(INT(Parameter!$B$8*60*Parameter!$B$9/N63),""))</f>
        <v/>
      </c>
      <c r="U63">
        <f>IFERROR(IF(Parameter!C78="","",Parameter!C78),"")</f>
        <v/>
      </c>
      <c r="X63">
        <f>IFERROR(Parameter!$B$16,"")</f>
        <v/>
      </c>
    </row>
    <row r="64" ht="21" customHeight="1">
      <c r="A64" s="18" t="n"/>
      <c r="B64" s="39" t="n"/>
      <c r="C64" s="20" t="n"/>
      <c r="D64" s="18" t="n"/>
      <c r="E64" s="20" t="n"/>
      <c r="F64" s="20" t="n"/>
      <c r="G64" s="20" t="n"/>
      <c r="H64" s="18" t="n"/>
      <c r="I64" s="40" t="n"/>
      <c r="J64" s="41" t="n"/>
      <c r="K64" s="41" t="n"/>
      <c r="L64" s="41" t="n"/>
      <c r="M64" s="37">
        <f>IF(OR(A64="",I64="",J64=""),"",IFERROR(I64*J64,""))</f>
        <v/>
      </c>
      <c r="N64" s="37">
        <f>IF(M64="","",IFERROR(M64*(1+IF(K64="",0,K64)+IF(L64="",0,L64)),""))</f>
        <v/>
      </c>
      <c r="O64" s="38">
        <f>IF(OR(N64="",D64="",E64=""),"",IFERROR((N64-VLOOKUP(D64&amp;"|"&amp;E64,Parameter!$A$20:$D$119,4,FALSE))/VLOOKUP(D64&amp;"|"&amp;E64,Parameter!$A$20:$D$119,4,FALSE),""))</f>
        <v/>
      </c>
      <c r="P64" s="11">
        <f>IF(A64="","",IF(OR(B64="",C64="",D64="",E64="",F64="",G64="",H64="",I64="",J64=""),"Unvollständig",IF(IFERROR(OR(I64&lt;Parameter!$B$10,I64&gt;Parameter!$B$11,J64&lt;Parameter!$B$12,J64&gt;Parameter!$B$13,K64&lt;0,K64&gt;Parameter!$B$14,L64&lt;0,L64&gt;Parameter!$B$15,VLOOKUP(D64&amp;"|"&amp;E64,Parameter!$A$20:$D$119,4,FALSE)=""),TRUE),"Prüfen","Vollständig")))</f>
        <v/>
      </c>
      <c r="Q64" s="3">
        <f>IF(A64="","",IF(COUNTIF($A$5:$A$104,A64)&gt;1,"ID doppelt",IF(P64="Unvollständig","Pflichtfelder ergänzen",IF(P64="Prüfen","Grenzen oder Zuordnung prüfen",IF(ABS(O64)&gt;Parameter!$B$16,"Abweichung prüfen","Plausibel")))))</f>
        <v/>
      </c>
      <c r="R64" s="17">
        <f>IF(OR(N64="",P64&lt;&gt;"Vollständig"),"",IFERROR(INT(Parameter!$B$8*60*Parameter!$B$9/N64),""))</f>
        <v/>
      </c>
      <c r="U64">
        <f>IFERROR(IF(Parameter!C79="","",Parameter!C79),"")</f>
        <v/>
      </c>
      <c r="X64">
        <f>IFERROR(Parameter!$B$16,"")</f>
        <v/>
      </c>
    </row>
    <row r="65" ht="21" customHeight="1">
      <c r="A65" s="18" t="n"/>
      <c r="B65" s="39" t="n"/>
      <c r="C65" s="20" t="n"/>
      <c r="D65" s="18" t="n"/>
      <c r="E65" s="20" t="n"/>
      <c r="F65" s="20" t="n"/>
      <c r="G65" s="20" t="n"/>
      <c r="H65" s="18" t="n"/>
      <c r="I65" s="40" t="n"/>
      <c r="J65" s="41" t="n"/>
      <c r="K65" s="41" t="n"/>
      <c r="L65" s="41" t="n"/>
      <c r="M65" s="35">
        <f>IF(OR(A65="",I65="",J65=""),"",IFERROR(I65*J65,""))</f>
        <v/>
      </c>
      <c r="N65" s="35">
        <f>IF(M65="","",IFERROR(M65*(1+IF(K65="",0,K65)+IF(L65="",0,L65)),""))</f>
        <v/>
      </c>
      <c r="O65" s="36">
        <f>IF(OR(N65="",D65="",E65=""),"",IFERROR((N65-VLOOKUP(D65&amp;"|"&amp;E65,Parameter!$A$20:$D$119,4,FALSE))/VLOOKUP(D65&amp;"|"&amp;E65,Parameter!$A$20:$D$119,4,FALSE),""))</f>
        <v/>
      </c>
      <c r="P65" s="10">
        <f>IF(A65="","",IF(OR(B65="",C65="",D65="",E65="",F65="",G65="",H65="",I65="",J65=""),"Unvollständig",IF(IFERROR(OR(I65&lt;Parameter!$B$10,I65&gt;Parameter!$B$11,J65&lt;Parameter!$B$12,J65&gt;Parameter!$B$13,K65&lt;0,K65&gt;Parameter!$B$14,L65&lt;0,L65&gt;Parameter!$B$15,VLOOKUP(D65&amp;"|"&amp;E65,Parameter!$A$20:$D$119,4,FALSE)=""),TRUE),"Prüfen","Vollständig")))</f>
        <v/>
      </c>
      <c r="Q65" s="9">
        <f>IF(A65="","",IF(COUNTIF($A$5:$A$104,A65)&gt;1,"ID doppelt",IF(P65="Unvollständig","Pflichtfelder ergänzen",IF(P65="Prüfen","Grenzen oder Zuordnung prüfen",IF(ABS(O65)&gt;Parameter!$B$16,"Abweichung prüfen","Plausibel")))))</f>
        <v/>
      </c>
      <c r="R65" s="14">
        <f>IF(OR(N65="",P65&lt;&gt;"Vollständig"),"",IFERROR(INT(Parameter!$B$8*60*Parameter!$B$9/N65),""))</f>
        <v/>
      </c>
      <c r="U65">
        <f>IFERROR(IF(Parameter!C80="","",Parameter!C80),"")</f>
        <v/>
      </c>
      <c r="X65">
        <f>IFERROR(Parameter!$B$16,"")</f>
        <v/>
      </c>
    </row>
    <row r="66" ht="21" customHeight="1">
      <c r="A66" s="18" t="n"/>
      <c r="B66" s="39" t="n"/>
      <c r="C66" s="20" t="n"/>
      <c r="D66" s="18" t="n"/>
      <c r="E66" s="20" t="n"/>
      <c r="F66" s="20" t="n"/>
      <c r="G66" s="20" t="n"/>
      <c r="H66" s="18" t="n"/>
      <c r="I66" s="40" t="n"/>
      <c r="J66" s="41" t="n"/>
      <c r="K66" s="41" t="n"/>
      <c r="L66" s="41" t="n"/>
      <c r="M66" s="37">
        <f>IF(OR(A66="",I66="",J66=""),"",IFERROR(I66*J66,""))</f>
        <v/>
      </c>
      <c r="N66" s="37">
        <f>IF(M66="","",IFERROR(M66*(1+IF(K66="",0,K66)+IF(L66="",0,L66)),""))</f>
        <v/>
      </c>
      <c r="O66" s="38">
        <f>IF(OR(N66="",D66="",E66=""),"",IFERROR((N66-VLOOKUP(D66&amp;"|"&amp;E66,Parameter!$A$20:$D$119,4,FALSE))/VLOOKUP(D66&amp;"|"&amp;E66,Parameter!$A$20:$D$119,4,FALSE),""))</f>
        <v/>
      </c>
      <c r="P66" s="11">
        <f>IF(A66="","",IF(OR(B66="",C66="",D66="",E66="",F66="",G66="",H66="",I66="",J66=""),"Unvollständig",IF(IFERROR(OR(I66&lt;Parameter!$B$10,I66&gt;Parameter!$B$11,J66&lt;Parameter!$B$12,J66&gt;Parameter!$B$13,K66&lt;0,K66&gt;Parameter!$B$14,L66&lt;0,L66&gt;Parameter!$B$15,VLOOKUP(D66&amp;"|"&amp;E66,Parameter!$A$20:$D$119,4,FALSE)=""),TRUE),"Prüfen","Vollständig")))</f>
        <v/>
      </c>
      <c r="Q66" s="3">
        <f>IF(A66="","",IF(COUNTIF($A$5:$A$104,A66)&gt;1,"ID doppelt",IF(P66="Unvollständig","Pflichtfelder ergänzen",IF(P66="Prüfen","Grenzen oder Zuordnung prüfen",IF(ABS(O66)&gt;Parameter!$B$16,"Abweichung prüfen","Plausibel")))))</f>
        <v/>
      </c>
      <c r="R66" s="17">
        <f>IF(OR(N66="",P66&lt;&gt;"Vollständig"),"",IFERROR(INT(Parameter!$B$8*60*Parameter!$B$9/N66),""))</f>
        <v/>
      </c>
      <c r="U66">
        <f>IFERROR(IF(Parameter!C81="","",Parameter!C81),"")</f>
        <v/>
      </c>
      <c r="X66">
        <f>IFERROR(Parameter!$B$16,"")</f>
        <v/>
      </c>
    </row>
    <row r="67" ht="21" customHeight="1">
      <c r="A67" s="18" t="n"/>
      <c r="B67" s="39" t="n"/>
      <c r="C67" s="20" t="n"/>
      <c r="D67" s="18" t="n"/>
      <c r="E67" s="20" t="n"/>
      <c r="F67" s="20" t="n"/>
      <c r="G67" s="20" t="n"/>
      <c r="H67" s="18" t="n"/>
      <c r="I67" s="40" t="n"/>
      <c r="J67" s="41" t="n"/>
      <c r="K67" s="41" t="n"/>
      <c r="L67" s="41" t="n"/>
      <c r="M67" s="35">
        <f>IF(OR(A67="",I67="",J67=""),"",IFERROR(I67*J67,""))</f>
        <v/>
      </c>
      <c r="N67" s="35">
        <f>IF(M67="","",IFERROR(M67*(1+IF(K67="",0,K67)+IF(L67="",0,L67)),""))</f>
        <v/>
      </c>
      <c r="O67" s="36">
        <f>IF(OR(N67="",D67="",E67=""),"",IFERROR((N67-VLOOKUP(D67&amp;"|"&amp;E67,Parameter!$A$20:$D$119,4,FALSE))/VLOOKUP(D67&amp;"|"&amp;E67,Parameter!$A$20:$D$119,4,FALSE),""))</f>
        <v/>
      </c>
      <c r="P67" s="10">
        <f>IF(A67="","",IF(OR(B67="",C67="",D67="",E67="",F67="",G67="",H67="",I67="",J67=""),"Unvollständig",IF(IFERROR(OR(I67&lt;Parameter!$B$10,I67&gt;Parameter!$B$11,J67&lt;Parameter!$B$12,J67&gt;Parameter!$B$13,K67&lt;0,K67&gt;Parameter!$B$14,L67&lt;0,L67&gt;Parameter!$B$15,VLOOKUP(D67&amp;"|"&amp;E67,Parameter!$A$20:$D$119,4,FALSE)=""),TRUE),"Prüfen","Vollständig")))</f>
        <v/>
      </c>
      <c r="Q67" s="9">
        <f>IF(A67="","",IF(COUNTIF($A$5:$A$104,A67)&gt;1,"ID doppelt",IF(P67="Unvollständig","Pflichtfelder ergänzen",IF(P67="Prüfen","Grenzen oder Zuordnung prüfen",IF(ABS(O67)&gt;Parameter!$B$16,"Abweichung prüfen","Plausibel")))))</f>
        <v/>
      </c>
      <c r="R67" s="14">
        <f>IF(OR(N67="",P67&lt;&gt;"Vollständig"),"",IFERROR(INT(Parameter!$B$8*60*Parameter!$B$9/N67),""))</f>
        <v/>
      </c>
      <c r="U67">
        <f>IFERROR(IF(Parameter!C82="","",Parameter!C82),"")</f>
        <v/>
      </c>
      <c r="X67">
        <f>IFERROR(Parameter!$B$16,"")</f>
        <v/>
      </c>
    </row>
    <row r="68" ht="21" customHeight="1">
      <c r="A68" s="18" t="n"/>
      <c r="B68" s="39" t="n"/>
      <c r="C68" s="20" t="n"/>
      <c r="D68" s="18" t="n"/>
      <c r="E68" s="20" t="n"/>
      <c r="F68" s="20" t="n"/>
      <c r="G68" s="20" t="n"/>
      <c r="H68" s="18" t="n"/>
      <c r="I68" s="40" t="n"/>
      <c r="J68" s="41" t="n"/>
      <c r="K68" s="41" t="n"/>
      <c r="L68" s="41" t="n"/>
      <c r="M68" s="37">
        <f>IF(OR(A68="",I68="",J68=""),"",IFERROR(I68*J68,""))</f>
        <v/>
      </c>
      <c r="N68" s="37">
        <f>IF(M68="","",IFERROR(M68*(1+IF(K68="",0,K68)+IF(L68="",0,L68)),""))</f>
        <v/>
      </c>
      <c r="O68" s="38">
        <f>IF(OR(N68="",D68="",E68=""),"",IFERROR((N68-VLOOKUP(D68&amp;"|"&amp;E68,Parameter!$A$20:$D$119,4,FALSE))/VLOOKUP(D68&amp;"|"&amp;E68,Parameter!$A$20:$D$119,4,FALSE),""))</f>
        <v/>
      </c>
      <c r="P68" s="11">
        <f>IF(A68="","",IF(OR(B68="",C68="",D68="",E68="",F68="",G68="",H68="",I68="",J68=""),"Unvollständig",IF(IFERROR(OR(I68&lt;Parameter!$B$10,I68&gt;Parameter!$B$11,J68&lt;Parameter!$B$12,J68&gt;Parameter!$B$13,K68&lt;0,K68&gt;Parameter!$B$14,L68&lt;0,L68&gt;Parameter!$B$15,VLOOKUP(D68&amp;"|"&amp;E68,Parameter!$A$20:$D$119,4,FALSE)=""),TRUE),"Prüfen","Vollständig")))</f>
        <v/>
      </c>
      <c r="Q68" s="3">
        <f>IF(A68="","",IF(COUNTIF($A$5:$A$104,A68)&gt;1,"ID doppelt",IF(P68="Unvollständig","Pflichtfelder ergänzen",IF(P68="Prüfen","Grenzen oder Zuordnung prüfen",IF(ABS(O68)&gt;Parameter!$B$16,"Abweichung prüfen","Plausibel")))))</f>
        <v/>
      </c>
      <c r="R68" s="17">
        <f>IF(OR(N68="",P68&lt;&gt;"Vollständig"),"",IFERROR(INT(Parameter!$B$8*60*Parameter!$B$9/N68),""))</f>
        <v/>
      </c>
      <c r="U68">
        <f>IFERROR(IF(Parameter!C83="","",Parameter!C83),"")</f>
        <v/>
      </c>
      <c r="X68">
        <f>IFERROR(Parameter!$B$16,"")</f>
        <v/>
      </c>
    </row>
    <row r="69" ht="21" customHeight="1">
      <c r="A69" s="18" t="n"/>
      <c r="B69" s="39" t="n"/>
      <c r="C69" s="20" t="n"/>
      <c r="D69" s="18" t="n"/>
      <c r="E69" s="20" t="n"/>
      <c r="F69" s="20" t="n"/>
      <c r="G69" s="20" t="n"/>
      <c r="H69" s="18" t="n"/>
      <c r="I69" s="40" t="n"/>
      <c r="J69" s="41" t="n"/>
      <c r="K69" s="41" t="n"/>
      <c r="L69" s="41" t="n"/>
      <c r="M69" s="35">
        <f>IF(OR(A69="",I69="",J69=""),"",IFERROR(I69*J69,""))</f>
        <v/>
      </c>
      <c r="N69" s="35">
        <f>IF(M69="","",IFERROR(M69*(1+IF(K69="",0,K69)+IF(L69="",0,L69)),""))</f>
        <v/>
      </c>
      <c r="O69" s="36">
        <f>IF(OR(N69="",D69="",E69=""),"",IFERROR((N69-VLOOKUP(D69&amp;"|"&amp;E69,Parameter!$A$20:$D$119,4,FALSE))/VLOOKUP(D69&amp;"|"&amp;E69,Parameter!$A$20:$D$119,4,FALSE),""))</f>
        <v/>
      </c>
      <c r="P69" s="10">
        <f>IF(A69="","",IF(OR(B69="",C69="",D69="",E69="",F69="",G69="",H69="",I69="",J69=""),"Unvollständig",IF(IFERROR(OR(I69&lt;Parameter!$B$10,I69&gt;Parameter!$B$11,J69&lt;Parameter!$B$12,J69&gt;Parameter!$B$13,K69&lt;0,K69&gt;Parameter!$B$14,L69&lt;0,L69&gt;Parameter!$B$15,VLOOKUP(D69&amp;"|"&amp;E69,Parameter!$A$20:$D$119,4,FALSE)=""),TRUE),"Prüfen","Vollständig")))</f>
        <v/>
      </c>
      <c r="Q69" s="9">
        <f>IF(A69="","",IF(COUNTIF($A$5:$A$104,A69)&gt;1,"ID doppelt",IF(P69="Unvollständig","Pflichtfelder ergänzen",IF(P69="Prüfen","Grenzen oder Zuordnung prüfen",IF(ABS(O69)&gt;Parameter!$B$16,"Abweichung prüfen","Plausibel")))))</f>
        <v/>
      </c>
      <c r="R69" s="14">
        <f>IF(OR(N69="",P69&lt;&gt;"Vollständig"),"",IFERROR(INT(Parameter!$B$8*60*Parameter!$B$9/N69),""))</f>
        <v/>
      </c>
      <c r="U69">
        <f>IFERROR(IF(Parameter!C84="","",Parameter!C84),"")</f>
        <v/>
      </c>
      <c r="X69">
        <f>IFERROR(Parameter!$B$16,"")</f>
        <v/>
      </c>
    </row>
    <row r="70" ht="21" customHeight="1">
      <c r="A70" s="18" t="n"/>
      <c r="B70" s="39" t="n"/>
      <c r="C70" s="20" t="n"/>
      <c r="D70" s="18" t="n"/>
      <c r="E70" s="20" t="n"/>
      <c r="F70" s="20" t="n"/>
      <c r="G70" s="20" t="n"/>
      <c r="H70" s="18" t="n"/>
      <c r="I70" s="40" t="n"/>
      <c r="J70" s="41" t="n"/>
      <c r="K70" s="41" t="n"/>
      <c r="L70" s="41" t="n"/>
      <c r="M70" s="37">
        <f>IF(OR(A70="",I70="",J70=""),"",IFERROR(I70*J70,""))</f>
        <v/>
      </c>
      <c r="N70" s="37">
        <f>IF(M70="","",IFERROR(M70*(1+IF(K70="",0,K70)+IF(L70="",0,L70)),""))</f>
        <v/>
      </c>
      <c r="O70" s="38">
        <f>IF(OR(N70="",D70="",E70=""),"",IFERROR((N70-VLOOKUP(D70&amp;"|"&amp;E70,Parameter!$A$20:$D$119,4,FALSE))/VLOOKUP(D70&amp;"|"&amp;E70,Parameter!$A$20:$D$119,4,FALSE),""))</f>
        <v/>
      </c>
      <c r="P70" s="11">
        <f>IF(A70="","",IF(OR(B70="",C70="",D70="",E70="",F70="",G70="",H70="",I70="",J70=""),"Unvollständig",IF(IFERROR(OR(I70&lt;Parameter!$B$10,I70&gt;Parameter!$B$11,J70&lt;Parameter!$B$12,J70&gt;Parameter!$B$13,K70&lt;0,K70&gt;Parameter!$B$14,L70&lt;0,L70&gt;Parameter!$B$15,VLOOKUP(D70&amp;"|"&amp;E70,Parameter!$A$20:$D$119,4,FALSE)=""),TRUE),"Prüfen","Vollständig")))</f>
        <v/>
      </c>
      <c r="Q70" s="3">
        <f>IF(A70="","",IF(COUNTIF($A$5:$A$104,A70)&gt;1,"ID doppelt",IF(P70="Unvollständig","Pflichtfelder ergänzen",IF(P70="Prüfen","Grenzen oder Zuordnung prüfen",IF(ABS(O70)&gt;Parameter!$B$16,"Abweichung prüfen","Plausibel")))))</f>
        <v/>
      </c>
      <c r="R70" s="17">
        <f>IF(OR(N70="",P70&lt;&gt;"Vollständig"),"",IFERROR(INT(Parameter!$B$8*60*Parameter!$B$9/N70),""))</f>
        <v/>
      </c>
      <c r="U70">
        <f>IFERROR(IF(Parameter!C85="","",Parameter!C85),"")</f>
        <v/>
      </c>
      <c r="X70">
        <f>IFERROR(Parameter!$B$16,"")</f>
        <v/>
      </c>
    </row>
    <row r="71" ht="21" customHeight="1">
      <c r="A71" s="18" t="n"/>
      <c r="B71" s="39" t="n"/>
      <c r="C71" s="20" t="n"/>
      <c r="D71" s="18" t="n"/>
      <c r="E71" s="20" t="n"/>
      <c r="F71" s="20" t="n"/>
      <c r="G71" s="20" t="n"/>
      <c r="H71" s="18" t="n"/>
      <c r="I71" s="40" t="n"/>
      <c r="J71" s="41" t="n"/>
      <c r="K71" s="41" t="n"/>
      <c r="L71" s="41" t="n"/>
      <c r="M71" s="35">
        <f>IF(OR(A71="",I71="",J71=""),"",IFERROR(I71*J71,""))</f>
        <v/>
      </c>
      <c r="N71" s="35">
        <f>IF(M71="","",IFERROR(M71*(1+IF(K71="",0,K71)+IF(L71="",0,L71)),""))</f>
        <v/>
      </c>
      <c r="O71" s="36">
        <f>IF(OR(N71="",D71="",E71=""),"",IFERROR((N71-VLOOKUP(D71&amp;"|"&amp;E71,Parameter!$A$20:$D$119,4,FALSE))/VLOOKUP(D71&amp;"|"&amp;E71,Parameter!$A$20:$D$119,4,FALSE),""))</f>
        <v/>
      </c>
      <c r="P71" s="10">
        <f>IF(A71="","",IF(OR(B71="",C71="",D71="",E71="",F71="",G71="",H71="",I71="",J71=""),"Unvollständig",IF(IFERROR(OR(I71&lt;Parameter!$B$10,I71&gt;Parameter!$B$11,J71&lt;Parameter!$B$12,J71&gt;Parameter!$B$13,K71&lt;0,K71&gt;Parameter!$B$14,L71&lt;0,L71&gt;Parameter!$B$15,VLOOKUP(D71&amp;"|"&amp;E71,Parameter!$A$20:$D$119,4,FALSE)=""),TRUE),"Prüfen","Vollständig")))</f>
        <v/>
      </c>
      <c r="Q71" s="9">
        <f>IF(A71="","",IF(COUNTIF($A$5:$A$104,A71)&gt;1,"ID doppelt",IF(P71="Unvollständig","Pflichtfelder ergänzen",IF(P71="Prüfen","Grenzen oder Zuordnung prüfen",IF(ABS(O71)&gt;Parameter!$B$16,"Abweichung prüfen","Plausibel")))))</f>
        <v/>
      </c>
      <c r="R71" s="14">
        <f>IF(OR(N71="",P71&lt;&gt;"Vollständig"),"",IFERROR(INT(Parameter!$B$8*60*Parameter!$B$9/N71),""))</f>
        <v/>
      </c>
      <c r="U71">
        <f>IFERROR(IF(Parameter!C86="","",Parameter!C86),"")</f>
        <v/>
      </c>
      <c r="X71">
        <f>IFERROR(Parameter!$B$16,"")</f>
        <v/>
      </c>
    </row>
    <row r="72" ht="21" customHeight="1">
      <c r="A72" s="18" t="n"/>
      <c r="B72" s="39" t="n"/>
      <c r="C72" s="20" t="n"/>
      <c r="D72" s="18" t="n"/>
      <c r="E72" s="20" t="n"/>
      <c r="F72" s="20" t="n"/>
      <c r="G72" s="20" t="n"/>
      <c r="H72" s="18" t="n"/>
      <c r="I72" s="40" t="n"/>
      <c r="J72" s="41" t="n"/>
      <c r="K72" s="41" t="n"/>
      <c r="L72" s="41" t="n"/>
      <c r="M72" s="37">
        <f>IF(OR(A72="",I72="",J72=""),"",IFERROR(I72*J72,""))</f>
        <v/>
      </c>
      <c r="N72" s="37">
        <f>IF(M72="","",IFERROR(M72*(1+IF(K72="",0,K72)+IF(L72="",0,L72)),""))</f>
        <v/>
      </c>
      <c r="O72" s="38">
        <f>IF(OR(N72="",D72="",E72=""),"",IFERROR((N72-VLOOKUP(D72&amp;"|"&amp;E72,Parameter!$A$20:$D$119,4,FALSE))/VLOOKUP(D72&amp;"|"&amp;E72,Parameter!$A$20:$D$119,4,FALSE),""))</f>
        <v/>
      </c>
      <c r="P72" s="11">
        <f>IF(A72="","",IF(OR(B72="",C72="",D72="",E72="",F72="",G72="",H72="",I72="",J72=""),"Unvollständig",IF(IFERROR(OR(I72&lt;Parameter!$B$10,I72&gt;Parameter!$B$11,J72&lt;Parameter!$B$12,J72&gt;Parameter!$B$13,K72&lt;0,K72&gt;Parameter!$B$14,L72&lt;0,L72&gt;Parameter!$B$15,VLOOKUP(D72&amp;"|"&amp;E72,Parameter!$A$20:$D$119,4,FALSE)=""),TRUE),"Prüfen","Vollständig")))</f>
        <v/>
      </c>
      <c r="Q72" s="3">
        <f>IF(A72="","",IF(COUNTIF($A$5:$A$104,A72)&gt;1,"ID doppelt",IF(P72="Unvollständig","Pflichtfelder ergänzen",IF(P72="Prüfen","Grenzen oder Zuordnung prüfen",IF(ABS(O72)&gt;Parameter!$B$16,"Abweichung prüfen","Plausibel")))))</f>
        <v/>
      </c>
      <c r="R72" s="17">
        <f>IF(OR(N72="",P72&lt;&gt;"Vollständig"),"",IFERROR(INT(Parameter!$B$8*60*Parameter!$B$9/N72),""))</f>
        <v/>
      </c>
      <c r="U72">
        <f>IFERROR(IF(Parameter!C87="","",Parameter!C87),"")</f>
        <v/>
      </c>
      <c r="X72">
        <f>IFERROR(Parameter!$B$16,"")</f>
        <v/>
      </c>
    </row>
    <row r="73" ht="21" customHeight="1">
      <c r="A73" s="18" t="n"/>
      <c r="B73" s="39" t="n"/>
      <c r="C73" s="20" t="n"/>
      <c r="D73" s="18" t="n"/>
      <c r="E73" s="20" t="n"/>
      <c r="F73" s="20" t="n"/>
      <c r="G73" s="20" t="n"/>
      <c r="H73" s="18" t="n"/>
      <c r="I73" s="40" t="n"/>
      <c r="J73" s="41" t="n"/>
      <c r="K73" s="41" t="n"/>
      <c r="L73" s="41" t="n"/>
      <c r="M73" s="35">
        <f>IF(OR(A73="",I73="",J73=""),"",IFERROR(I73*J73,""))</f>
        <v/>
      </c>
      <c r="N73" s="35">
        <f>IF(M73="","",IFERROR(M73*(1+IF(K73="",0,K73)+IF(L73="",0,L73)),""))</f>
        <v/>
      </c>
      <c r="O73" s="36">
        <f>IF(OR(N73="",D73="",E73=""),"",IFERROR((N73-VLOOKUP(D73&amp;"|"&amp;E73,Parameter!$A$20:$D$119,4,FALSE))/VLOOKUP(D73&amp;"|"&amp;E73,Parameter!$A$20:$D$119,4,FALSE),""))</f>
        <v/>
      </c>
      <c r="P73" s="10">
        <f>IF(A73="","",IF(OR(B73="",C73="",D73="",E73="",F73="",G73="",H73="",I73="",J73=""),"Unvollständig",IF(IFERROR(OR(I73&lt;Parameter!$B$10,I73&gt;Parameter!$B$11,J73&lt;Parameter!$B$12,J73&gt;Parameter!$B$13,K73&lt;0,K73&gt;Parameter!$B$14,L73&lt;0,L73&gt;Parameter!$B$15,VLOOKUP(D73&amp;"|"&amp;E73,Parameter!$A$20:$D$119,4,FALSE)=""),TRUE),"Prüfen","Vollständig")))</f>
        <v/>
      </c>
      <c r="Q73" s="9">
        <f>IF(A73="","",IF(COUNTIF($A$5:$A$104,A73)&gt;1,"ID doppelt",IF(P73="Unvollständig","Pflichtfelder ergänzen",IF(P73="Prüfen","Grenzen oder Zuordnung prüfen",IF(ABS(O73)&gt;Parameter!$B$16,"Abweichung prüfen","Plausibel")))))</f>
        <v/>
      </c>
      <c r="R73" s="14">
        <f>IF(OR(N73="",P73&lt;&gt;"Vollständig"),"",IFERROR(INT(Parameter!$B$8*60*Parameter!$B$9/N73),""))</f>
        <v/>
      </c>
      <c r="U73">
        <f>IFERROR(IF(Parameter!C88="","",Parameter!C88),"")</f>
        <v/>
      </c>
      <c r="X73">
        <f>IFERROR(Parameter!$B$16,"")</f>
        <v/>
      </c>
    </row>
    <row r="74" ht="21" customHeight="1">
      <c r="A74" s="18" t="n"/>
      <c r="B74" s="39" t="n"/>
      <c r="C74" s="20" t="n"/>
      <c r="D74" s="18" t="n"/>
      <c r="E74" s="20" t="n"/>
      <c r="F74" s="20" t="n"/>
      <c r="G74" s="20" t="n"/>
      <c r="H74" s="18" t="n"/>
      <c r="I74" s="40" t="n"/>
      <c r="J74" s="41" t="n"/>
      <c r="K74" s="41" t="n"/>
      <c r="L74" s="41" t="n"/>
      <c r="M74" s="37">
        <f>IF(OR(A74="",I74="",J74=""),"",IFERROR(I74*J74,""))</f>
        <v/>
      </c>
      <c r="N74" s="37">
        <f>IF(M74="","",IFERROR(M74*(1+IF(K74="",0,K74)+IF(L74="",0,L74)),""))</f>
        <v/>
      </c>
      <c r="O74" s="38">
        <f>IF(OR(N74="",D74="",E74=""),"",IFERROR((N74-VLOOKUP(D74&amp;"|"&amp;E74,Parameter!$A$20:$D$119,4,FALSE))/VLOOKUP(D74&amp;"|"&amp;E74,Parameter!$A$20:$D$119,4,FALSE),""))</f>
        <v/>
      </c>
      <c r="P74" s="11">
        <f>IF(A74="","",IF(OR(B74="",C74="",D74="",E74="",F74="",G74="",H74="",I74="",J74=""),"Unvollständig",IF(IFERROR(OR(I74&lt;Parameter!$B$10,I74&gt;Parameter!$B$11,J74&lt;Parameter!$B$12,J74&gt;Parameter!$B$13,K74&lt;0,K74&gt;Parameter!$B$14,L74&lt;0,L74&gt;Parameter!$B$15,VLOOKUP(D74&amp;"|"&amp;E74,Parameter!$A$20:$D$119,4,FALSE)=""),TRUE),"Prüfen","Vollständig")))</f>
        <v/>
      </c>
      <c r="Q74" s="3">
        <f>IF(A74="","",IF(COUNTIF($A$5:$A$104,A74)&gt;1,"ID doppelt",IF(P74="Unvollständig","Pflichtfelder ergänzen",IF(P74="Prüfen","Grenzen oder Zuordnung prüfen",IF(ABS(O74)&gt;Parameter!$B$16,"Abweichung prüfen","Plausibel")))))</f>
        <v/>
      </c>
      <c r="R74" s="17">
        <f>IF(OR(N74="",P74&lt;&gt;"Vollständig"),"",IFERROR(INT(Parameter!$B$8*60*Parameter!$B$9/N74),""))</f>
        <v/>
      </c>
      <c r="U74">
        <f>IFERROR(IF(Parameter!C89="","",Parameter!C89),"")</f>
        <v/>
      </c>
      <c r="X74">
        <f>IFERROR(Parameter!$B$16,"")</f>
        <v/>
      </c>
    </row>
    <row r="75" ht="21" customHeight="1">
      <c r="A75" s="18" t="n"/>
      <c r="B75" s="39" t="n"/>
      <c r="C75" s="20" t="n"/>
      <c r="D75" s="18" t="n"/>
      <c r="E75" s="20" t="n"/>
      <c r="F75" s="20" t="n"/>
      <c r="G75" s="20" t="n"/>
      <c r="H75" s="18" t="n"/>
      <c r="I75" s="40" t="n"/>
      <c r="J75" s="41" t="n"/>
      <c r="K75" s="41" t="n"/>
      <c r="L75" s="41" t="n"/>
      <c r="M75" s="35">
        <f>IF(OR(A75="",I75="",J75=""),"",IFERROR(I75*J75,""))</f>
        <v/>
      </c>
      <c r="N75" s="35">
        <f>IF(M75="","",IFERROR(M75*(1+IF(K75="",0,K75)+IF(L75="",0,L75)),""))</f>
        <v/>
      </c>
      <c r="O75" s="36">
        <f>IF(OR(N75="",D75="",E75=""),"",IFERROR((N75-VLOOKUP(D75&amp;"|"&amp;E75,Parameter!$A$20:$D$119,4,FALSE))/VLOOKUP(D75&amp;"|"&amp;E75,Parameter!$A$20:$D$119,4,FALSE),""))</f>
        <v/>
      </c>
      <c r="P75" s="10">
        <f>IF(A75="","",IF(OR(B75="",C75="",D75="",E75="",F75="",G75="",H75="",I75="",J75=""),"Unvollständig",IF(IFERROR(OR(I75&lt;Parameter!$B$10,I75&gt;Parameter!$B$11,J75&lt;Parameter!$B$12,J75&gt;Parameter!$B$13,K75&lt;0,K75&gt;Parameter!$B$14,L75&lt;0,L75&gt;Parameter!$B$15,VLOOKUP(D75&amp;"|"&amp;E75,Parameter!$A$20:$D$119,4,FALSE)=""),TRUE),"Prüfen","Vollständig")))</f>
        <v/>
      </c>
      <c r="Q75" s="9">
        <f>IF(A75="","",IF(COUNTIF($A$5:$A$104,A75)&gt;1,"ID doppelt",IF(P75="Unvollständig","Pflichtfelder ergänzen",IF(P75="Prüfen","Grenzen oder Zuordnung prüfen",IF(ABS(O75)&gt;Parameter!$B$16,"Abweichung prüfen","Plausibel")))))</f>
        <v/>
      </c>
      <c r="R75" s="14">
        <f>IF(OR(N75="",P75&lt;&gt;"Vollständig"),"",IFERROR(INT(Parameter!$B$8*60*Parameter!$B$9/N75),""))</f>
        <v/>
      </c>
      <c r="U75">
        <f>IFERROR(IF(Parameter!C90="","",Parameter!C90),"")</f>
        <v/>
      </c>
      <c r="X75">
        <f>IFERROR(Parameter!$B$16,"")</f>
        <v/>
      </c>
    </row>
    <row r="76" ht="21" customHeight="1">
      <c r="A76" s="18" t="n"/>
      <c r="B76" s="39" t="n"/>
      <c r="C76" s="20" t="n"/>
      <c r="D76" s="18" t="n"/>
      <c r="E76" s="20" t="n"/>
      <c r="F76" s="20" t="n"/>
      <c r="G76" s="20" t="n"/>
      <c r="H76" s="18" t="n"/>
      <c r="I76" s="40" t="n"/>
      <c r="J76" s="41" t="n"/>
      <c r="K76" s="41" t="n"/>
      <c r="L76" s="41" t="n"/>
      <c r="M76" s="37">
        <f>IF(OR(A76="",I76="",J76=""),"",IFERROR(I76*J76,""))</f>
        <v/>
      </c>
      <c r="N76" s="37">
        <f>IF(M76="","",IFERROR(M76*(1+IF(K76="",0,K76)+IF(L76="",0,L76)),""))</f>
        <v/>
      </c>
      <c r="O76" s="38">
        <f>IF(OR(N76="",D76="",E76=""),"",IFERROR((N76-VLOOKUP(D76&amp;"|"&amp;E76,Parameter!$A$20:$D$119,4,FALSE))/VLOOKUP(D76&amp;"|"&amp;E76,Parameter!$A$20:$D$119,4,FALSE),""))</f>
        <v/>
      </c>
      <c r="P76" s="11">
        <f>IF(A76="","",IF(OR(B76="",C76="",D76="",E76="",F76="",G76="",H76="",I76="",J76=""),"Unvollständig",IF(IFERROR(OR(I76&lt;Parameter!$B$10,I76&gt;Parameter!$B$11,J76&lt;Parameter!$B$12,J76&gt;Parameter!$B$13,K76&lt;0,K76&gt;Parameter!$B$14,L76&lt;0,L76&gt;Parameter!$B$15,VLOOKUP(D76&amp;"|"&amp;E76,Parameter!$A$20:$D$119,4,FALSE)=""),TRUE),"Prüfen","Vollständig")))</f>
        <v/>
      </c>
      <c r="Q76" s="3">
        <f>IF(A76="","",IF(COUNTIF($A$5:$A$104,A76)&gt;1,"ID doppelt",IF(P76="Unvollständig","Pflichtfelder ergänzen",IF(P76="Prüfen","Grenzen oder Zuordnung prüfen",IF(ABS(O76)&gt;Parameter!$B$16,"Abweichung prüfen","Plausibel")))))</f>
        <v/>
      </c>
      <c r="R76" s="17">
        <f>IF(OR(N76="",P76&lt;&gt;"Vollständig"),"",IFERROR(INT(Parameter!$B$8*60*Parameter!$B$9/N76),""))</f>
        <v/>
      </c>
      <c r="U76">
        <f>IFERROR(IF(Parameter!C91="","",Parameter!C91),"")</f>
        <v/>
      </c>
      <c r="X76">
        <f>IFERROR(Parameter!$B$16,"")</f>
        <v/>
      </c>
    </row>
    <row r="77" ht="21" customHeight="1">
      <c r="A77" s="18" t="n"/>
      <c r="B77" s="39" t="n"/>
      <c r="C77" s="20" t="n"/>
      <c r="D77" s="18" t="n"/>
      <c r="E77" s="20" t="n"/>
      <c r="F77" s="20" t="n"/>
      <c r="G77" s="20" t="n"/>
      <c r="H77" s="18" t="n"/>
      <c r="I77" s="40" t="n"/>
      <c r="J77" s="41" t="n"/>
      <c r="K77" s="41" t="n"/>
      <c r="L77" s="41" t="n"/>
      <c r="M77" s="35">
        <f>IF(OR(A77="",I77="",J77=""),"",IFERROR(I77*J77,""))</f>
        <v/>
      </c>
      <c r="N77" s="35">
        <f>IF(M77="","",IFERROR(M77*(1+IF(K77="",0,K77)+IF(L77="",0,L77)),""))</f>
        <v/>
      </c>
      <c r="O77" s="36">
        <f>IF(OR(N77="",D77="",E77=""),"",IFERROR((N77-VLOOKUP(D77&amp;"|"&amp;E77,Parameter!$A$20:$D$119,4,FALSE))/VLOOKUP(D77&amp;"|"&amp;E77,Parameter!$A$20:$D$119,4,FALSE),""))</f>
        <v/>
      </c>
      <c r="P77" s="10">
        <f>IF(A77="","",IF(OR(B77="",C77="",D77="",E77="",F77="",G77="",H77="",I77="",J77=""),"Unvollständig",IF(IFERROR(OR(I77&lt;Parameter!$B$10,I77&gt;Parameter!$B$11,J77&lt;Parameter!$B$12,J77&gt;Parameter!$B$13,K77&lt;0,K77&gt;Parameter!$B$14,L77&lt;0,L77&gt;Parameter!$B$15,VLOOKUP(D77&amp;"|"&amp;E77,Parameter!$A$20:$D$119,4,FALSE)=""),TRUE),"Prüfen","Vollständig")))</f>
        <v/>
      </c>
      <c r="Q77" s="9">
        <f>IF(A77="","",IF(COUNTIF($A$5:$A$104,A77)&gt;1,"ID doppelt",IF(P77="Unvollständig","Pflichtfelder ergänzen",IF(P77="Prüfen","Grenzen oder Zuordnung prüfen",IF(ABS(O77)&gt;Parameter!$B$16,"Abweichung prüfen","Plausibel")))))</f>
        <v/>
      </c>
      <c r="R77" s="14">
        <f>IF(OR(N77="",P77&lt;&gt;"Vollständig"),"",IFERROR(INT(Parameter!$B$8*60*Parameter!$B$9/N77),""))</f>
        <v/>
      </c>
      <c r="U77">
        <f>IFERROR(IF(Parameter!C92="","",Parameter!C92),"")</f>
        <v/>
      </c>
      <c r="X77">
        <f>IFERROR(Parameter!$B$16,"")</f>
        <v/>
      </c>
    </row>
    <row r="78" ht="21" customHeight="1">
      <c r="A78" s="18" t="n"/>
      <c r="B78" s="39" t="n"/>
      <c r="C78" s="20" t="n"/>
      <c r="D78" s="18" t="n"/>
      <c r="E78" s="20" t="n"/>
      <c r="F78" s="20" t="n"/>
      <c r="G78" s="20" t="n"/>
      <c r="H78" s="18" t="n"/>
      <c r="I78" s="40" t="n"/>
      <c r="J78" s="41" t="n"/>
      <c r="K78" s="41" t="n"/>
      <c r="L78" s="41" t="n"/>
      <c r="M78" s="37">
        <f>IF(OR(A78="",I78="",J78=""),"",IFERROR(I78*J78,""))</f>
        <v/>
      </c>
      <c r="N78" s="37">
        <f>IF(M78="","",IFERROR(M78*(1+IF(K78="",0,K78)+IF(L78="",0,L78)),""))</f>
        <v/>
      </c>
      <c r="O78" s="38">
        <f>IF(OR(N78="",D78="",E78=""),"",IFERROR((N78-VLOOKUP(D78&amp;"|"&amp;E78,Parameter!$A$20:$D$119,4,FALSE))/VLOOKUP(D78&amp;"|"&amp;E78,Parameter!$A$20:$D$119,4,FALSE),""))</f>
        <v/>
      </c>
      <c r="P78" s="11">
        <f>IF(A78="","",IF(OR(B78="",C78="",D78="",E78="",F78="",G78="",H78="",I78="",J78=""),"Unvollständig",IF(IFERROR(OR(I78&lt;Parameter!$B$10,I78&gt;Parameter!$B$11,J78&lt;Parameter!$B$12,J78&gt;Parameter!$B$13,K78&lt;0,K78&gt;Parameter!$B$14,L78&lt;0,L78&gt;Parameter!$B$15,VLOOKUP(D78&amp;"|"&amp;E78,Parameter!$A$20:$D$119,4,FALSE)=""),TRUE),"Prüfen","Vollständig")))</f>
        <v/>
      </c>
      <c r="Q78" s="3">
        <f>IF(A78="","",IF(COUNTIF($A$5:$A$104,A78)&gt;1,"ID doppelt",IF(P78="Unvollständig","Pflichtfelder ergänzen",IF(P78="Prüfen","Grenzen oder Zuordnung prüfen",IF(ABS(O78)&gt;Parameter!$B$16,"Abweichung prüfen","Plausibel")))))</f>
        <v/>
      </c>
      <c r="R78" s="17">
        <f>IF(OR(N78="",P78&lt;&gt;"Vollständig"),"",IFERROR(INT(Parameter!$B$8*60*Parameter!$B$9/N78),""))</f>
        <v/>
      </c>
      <c r="U78">
        <f>IFERROR(IF(Parameter!C93="","",Parameter!C93),"")</f>
        <v/>
      </c>
      <c r="X78">
        <f>IFERROR(Parameter!$B$16,"")</f>
        <v/>
      </c>
    </row>
    <row r="79" ht="21" customHeight="1">
      <c r="A79" s="18" t="n"/>
      <c r="B79" s="39" t="n"/>
      <c r="C79" s="20" t="n"/>
      <c r="D79" s="18" t="n"/>
      <c r="E79" s="20" t="n"/>
      <c r="F79" s="20" t="n"/>
      <c r="G79" s="20" t="n"/>
      <c r="H79" s="18" t="n"/>
      <c r="I79" s="40" t="n"/>
      <c r="J79" s="41" t="n"/>
      <c r="K79" s="41" t="n"/>
      <c r="L79" s="41" t="n"/>
      <c r="M79" s="35">
        <f>IF(OR(A79="",I79="",J79=""),"",IFERROR(I79*J79,""))</f>
        <v/>
      </c>
      <c r="N79" s="35">
        <f>IF(M79="","",IFERROR(M79*(1+IF(K79="",0,K79)+IF(L79="",0,L79)),""))</f>
        <v/>
      </c>
      <c r="O79" s="36">
        <f>IF(OR(N79="",D79="",E79=""),"",IFERROR((N79-VLOOKUP(D79&amp;"|"&amp;E79,Parameter!$A$20:$D$119,4,FALSE))/VLOOKUP(D79&amp;"|"&amp;E79,Parameter!$A$20:$D$119,4,FALSE),""))</f>
        <v/>
      </c>
      <c r="P79" s="10">
        <f>IF(A79="","",IF(OR(B79="",C79="",D79="",E79="",F79="",G79="",H79="",I79="",J79=""),"Unvollständig",IF(IFERROR(OR(I79&lt;Parameter!$B$10,I79&gt;Parameter!$B$11,J79&lt;Parameter!$B$12,J79&gt;Parameter!$B$13,K79&lt;0,K79&gt;Parameter!$B$14,L79&lt;0,L79&gt;Parameter!$B$15,VLOOKUP(D79&amp;"|"&amp;E79,Parameter!$A$20:$D$119,4,FALSE)=""),TRUE),"Prüfen","Vollständig")))</f>
        <v/>
      </c>
      <c r="Q79" s="9">
        <f>IF(A79="","",IF(COUNTIF($A$5:$A$104,A79)&gt;1,"ID doppelt",IF(P79="Unvollständig","Pflichtfelder ergänzen",IF(P79="Prüfen","Grenzen oder Zuordnung prüfen",IF(ABS(O79)&gt;Parameter!$B$16,"Abweichung prüfen","Plausibel")))))</f>
        <v/>
      </c>
      <c r="R79" s="14">
        <f>IF(OR(N79="",P79&lt;&gt;"Vollständig"),"",IFERROR(INT(Parameter!$B$8*60*Parameter!$B$9/N79),""))</f>
        <v/>
      </c>
      <c r="U79">
        <f>IFERROR(IF(Parameter!C94="","",Parameter!C94),"")</f>
        <v/>
      </c>
      <c r="X79">
        <f>IFERROR(Parameter!$B$16,"")</f>
        <v/>
      </c>
    </row>
    <row r="80" ht="21" customHeight="1">
      <c r="A80" s="18" t="n"/>
      <c r="B80" s="39" t="n"/>
      <c r="C80" s="20" t="n"/>
      <c r="D80" s="18" t="n"/>
      <c r="E80" s="20" t="n"/>
      <c r="F80" s="20" t="n"/>
      <c r="G80" s="20" t="n"/>
      <c r="H80" s="18" t="n"/>
      <c r="I80" s="40" t="n"/>
      <c r="J80" s="41" t="n"/>
      <c r="K80" s="41" t="n"/>
      <c r="L80" s="41" t="n"/>
      <c r="M80" s="37">
        <f>IF(OR(A80="",I80="",J80=""),"",IFERROR(I80*J80,""))</f>
        <v/>
      </c>
      <c r="N80" s="37">
        <f>IF(M80="","",IFERROR(M80*(1+IF(K80="",0,K80)+IF(L80="",0,L80)),""))</f>
        <v/>
      </c>
      <c r="O80" s="38">
        <f>IF(OR(N80="",D80="",E80=""),"",IFERROR((N80-VLOOKUP(D80&amp;"|"&amp;E80,Parameter!$A$20:$D$119,4,FALSE))/VLOOKUP(D80&amp;"|"&amp;E80,Parameter!$A$20:$D$119,4,FALSE),""))</f>
        <v/>
      </c>
      <c r="P80" s="11">
        <f>IF(A80="","",IF(OR(B80="",C80="",D80="",E80="",F80="",G80="",H80="",I80="",J80=""),"Unvollständig",IF(IFERROR(OR(I80&lt;Parameter!$B$10,I80&gt;Parameter!$B$11,J80&lt;Parameter!$B$12,J80&gt;Parameter!$B$13,K80&lt;0,K80&gt;Parameter!$B$14,L80&lt;0,L80&gt;Parameter!$B$15,VLOOKUP(D80&amp;"|"&amp;E80,Parameter!$A$20:$D$119,4,FALSE)=""),TRUE),"Prüfen","Vollständig")))</f>
        <v/>
      </c>
      <c r="Q80" s="3">
        <f>IF(A80="","",IF(COUNTIF($A$5:$A$104,A80)&gt;1,"ID doppelt",IF(P80="Unvollständig","Pflichtfelder ergänzen",IF(P80="Prüfen","Grenzen oder Zuordnung prüfen",IF(ABS(O80)&gt;Parameter!$B$16,"Abweichung prüfen","Plausibel")))))</f>
        <v/>
      </c>
      <c r="R80" s="17">
        <f>IF(OR(N80="",P80&lt;&gt;"Vollständig"),"",IFERROR(INT(Parameter!$B$8*60*Parameter!$B$9/N80),""))</f>
        <v/>
      </c>
      <c r="U80">
        <f>IFERROR(IF(Parameter!C95="","",Parameter!C95),"")</f>
        <v/>
      </c>
      <c r="X80">
        <f>IFERROR(Parameter!$B$16,"")</f>
        <v/>
      </c>
    </row>
    <row r="81" ht="21" customHeight="1">
      <c r="A81" s="18" t="n"/>
      <c r="B81" s="39" t="n"/>
      <c r="C81" s="20" t="n"/>
      <c r="D81" s="18" t="n"/>
      <c r="E81" s="20" t="n"/>
      <c r="F81" s="20" t="n"/>
      <c r="G81" s="20" t="n"/>
      <c r="H81" s="18" t="n"/>
      <c r="I81" s="40" t="n"/>
      <c r="J81" s="41" t="n"/>
      <c r="K81" s="41" t="n"/>
      <c r="L81" s="41" t="n"/>
      <c r="M81" s="35">
        <f>IF(OR(A81="",I81="",J81=""),"",IFERROR(I81*J81,""))</f>
        <v/>
      </c>
      <c r="N81" s="35">
        <f>IF(M81="","",IFERROR(M81*(1+IF(K81="",0,K81)+IF(L81="",0,L81)),""))</f>
        <v/>
      </c>
      <c r="O81" s="36">
        <f>IF(OR(N81="",D81="",E81=""),"",IFERROR((N81-VLOOKUP(D81&amp;"|"&amp;E81,Parameter!$A$20:$D$119,4,FALSE))/VLOOKUP(D81&amp;"|"&amp;E81,Parameter!$A$20:$D$119,4,FALSE),""))</f>
        <v/>
      </c>
      <c r="P81" s="10">
        <f>IF(A81="","",IF(OR(B81="",C81="",D81="",E81="",F81="",G81="",H81="",I81="",J81=""),"Unvollständig",IF(IFERROR(OR(I81&lt;Parameter!$B$10,I81&gt;Parameter!$B$11,J81&lt;Parameter!$B$12,J81&gt;Parameter!$B$13,K81&lt;0,K81&gt;Parameter!$B$14,L81&lt;0,L81&gt;Parameter!$B$15,VLOOKUP(D81&amp;"|"&amp;E81,Parameter!$A$20:$D$119,4,FALSE)=""),TRUE),"Prüfen","Vollständig")))</f>
        <v/>
      </c>
      <c r="Q81" s="9">
        <f>IF(A81="","",IF(COUNTIF($A$5:$A$104,A81)&gt;1,"ID doppelt",IF(P81="Unvollständig","Pflichtfelder ergänzen",IF(P81="Prüfen","Grenzen oder Zuordnung prüfen",IF(ABS(O81)&gt;Parameter!$B$16,"Abweichung prüfen","Plausibel")))))</f>
        <v/>
      </c>
      <c r="R81" s="14">
        <f>IF(OR(N81="",P81&lt;&gt;"Vollständig"),"",IFERROR(INT(Parameter!$B$8*60*Parameter!$B$9/N81),""))</f>
        <v/>
      </c>
      <c r="U81">
        <f>IFERROR(IF(Parameter!C96="","",Parameter!C96),"")</f>
        <v/>
      </c>
      <c r="X81">
        <f>IFERROR(Parameter!$B$16,"")</f>
        <v/>
      </c>
    </row>
    <row r="82" ht="21" customHeight="1">
      <c r="A82" s="18" t="n"/>
      <c r="B82" s="39" t="n"/>
      <c r="C82" s="20" t="n"/>
      <c r="D82" s="18" t="n"/>
      <c r="E82" s="20" t="n"/>
      <c r="F82" s="20" t="n"/>
      <c r="G82" s="20" t="n"/>
      <c r="H82" s="18" t="n"/>
      <c r="I82" s="40" t="n"/>
      <c r="J82" s="41" t="n"/>
      <c r="K82" s="41" t="n"/>
      <c r="L82" s="41" t="n"/>
      <c r="M82" s="37">
        <f>IF(OR(A82="",I82="",J82=""),"",IFERROR(I82*J82,""))</f>
        <v/>
      </c>
      <c r="N82" s="37">
        <f>IF(M82="","",IFERROR(M82*(1+IF(K82="",0,K82)+IF(L82="",0,L82)),""))</f>
        <v/>
      </c>
      <c r="O82" s="38">
        <f>IF(OR(N82="",D82="",E82=""),"",IFERROR((N82-VLOOKUP(D82&amp;"|"&amp;E82,Parameter!$A$20:$D$119,4,FALSE))/VLOOKUP(D82&amp;"|"&amp;E82,Parameter!$A$20:$D$119,4,FALSE),""))</f>
        <v/>
      </c>
      <c r="P82" s="11">
        <f>IF(A82="","",IF(OR(B82="",C82="",D82="",E82="",F82="",G82="",H82="",I82="",J82=""),"Unvollständig",IF(IFERROR(OR(I82&lt;Parameter!$B$10,I82&gt;Parameter!$B$11,J82&lt;Parameter!$B$12,J82&gt;Parameter!$B$13,K82&lt;0,K82&gt;Parameter!$B$14,L82&lt;0,L82&gt;Parameter!$B$15,VLOOKUP(D82&amp;"|"&amp;E82,Parameter!$A$20:$D$119,4,FALSE)=""),TRUE),"Prüfen","Vollständig")))</f>
        <v/>
      </c>
      <c r="Q82" s="3">
        <f>IF(A82="","",IF(COUNTIF($A$5:$A$104,A82)&gt;1,"ID doppelt",IF(P82="Unvollständig","Pflichtfelder ergänzen",IF(P82="Prüfen","Grenzen oder Zuordnung prüfen",IF(ABS(O82)&gt;Parameter!$B$16,"Abweichung prüfen","Plausibel")))))</f>
        <v/>
      </c>
      <c r="R82" s="17">
        <f>IF(OR(N82="",P82&lt;&gt;"Vollständig"),"",IFERROR(INT(Parameter!$B$8*60*Parameter!$B$9/N82),""))</f>
        <v/>
      </c>
      <c r="U82">
        <f>IFERROR(IF(Parameter!C97="","",Parameter!C97),"")</f>
        <v/>
      </c>
      <c r="X82">
        <f>IFERROR(Parameter!$B$16,"")</f>
        <v/>
      </c>
    </row>
    <row r="83" ht="21" customHeight="1">
      <c r="A83" s="18" t="n"/>
      <c r="B83" s="39" t="n"/>
      <c r="C83" s="20" t="n"/>
      <c r="D83" s="18" t="n"/>
      <c r="E83" s="20" t="n"/>
      <c r="F83" s="20" t="n"/>
      <c r="G83" s="20" t="n"/>
      <c r="H83" s="18" t="n"/>
      <c r="I83" s="40" t="n"/>
      <c r="J83" s="41" t="n"/>
      <c r="K83" s="41" t="n"/>
      <c r="L83" s="41" t="n"/>
      <c r="M83" s="35">
        <f>IF(OR(A83="",I83="",J83=""),"",IFERROR(I83*J83,""))</f>
        <v/>
      </c>
      <c r="N83" s="35">
        <f>IF(M83="","",IFERROR(M83*(1+IF(K83="",0,K83)+IF(L83="",0,L83)),""))</f>
        <v/>
      </c>
      <c r="O83" s="36">
        <f>IF(OR(N83="",D83="",E83=""),"",IFERROR((N83-VLOOKUP(D83&amp;"|"&amp;E83,Parameter!$A$20:$D$119,4,FALSE))/VLOOKUP(D83&amp;"|"&amp;E83,Parameter!$A$20:$D$119,4,FALSE),""))</f>
        <v/>
      </c>
      <c r="P83" s="10">
        <f>IF(A83="","",IF(OR(B83="",C83="",D83="",E83="",F83="",G83="",H83="",I83="",J83=""),"Unvollständig",IF(IFERROR(OR(I83&lt;Parameter!$B$10,I83&gt;Parameter!$B$11,J83&lt;Parameter!$B$12,J83&gt;Parameter!$B$13,K83&lt;0,K83&gt;Parameter!$B$14,L83&lt;0,L83&gt;Parameter!$B$15,VLOOKUP(D83&amp;"|"&amp;E83,Parameter!$A$20:$D$119,4,FALSE)=""),TRUE),"Prüfen","Vollständig")))</f>
        <v/>
      </c>
      <c r="Q83" s="9">
        <f>IF(A83="","",IF(COUNTIF($A$5:$A$104,A83)&gt;1,"ID doppelt",IF(P83="Unvollständig","Pflichtfelder ergänzen",IF(P83="Prüfen","Grenzen oder Zuordnung prüfen",IF(ABS(O83)&gt;Parameter!$B$16,"Abweichung prüfen","Plausibel")))))</f>
        <v/>
      </c>
      <c r="R83" s="14">
        <f>IF(OR(N83="",P83&lt;&gt;"Vollständig"),"",IFERROR(INT(Parameter!$B$8*60*Parameter!$B$9/N83),""))</f>
        <v/>
      </c>
      <c r="U83">
        <f>IFERROR(IF(Parameter!C98="","",Parameter!C98),"")</f>
        <v/>
      </c>
      <c r="X83">
        <f>IFERROR(Parameter!$B$16,"")</f>
        <v/>
      </c>
    </row>
    <row r="84" ht="21" customHeight="1">
      <c r="A84" s="18" t="n"/>
      <c r="B84" s="39" t="n"/>
      <c r="C84" s="20" t="n"/>
      <c r="D84" s="18" t="n"/>
      <c r="E84" s="20" t="n"/>
      <c r="F84" s="20" t="n"/>
      <c r="G84" s="20" t="n"/>
      <c r="H84" s="18" t="n"/>
      <c r="I84" s="40" t="n"/>
      <c r="J84" s="41" t="n"/>
      <c r="K84" s="41" t="n"/>
      <c r="L84" s="41" t="n"/>
      <c r="M84" s="37">
        <f>IF(OR(A84="",I84="",J84=""),"",IFERROR(I84*J84,""))</f>
        <v/>
      </c>
      <c r="N84" s="37">
        <f>IF(M84="","",IFERROR(M84*(1+IF(K84="",0,K84)+IF(L84="",0,L84)),""))</f>
        <v/>
      </c>
      <c r="O84" s="38">
        <f>IF(OR(N84="",D84="",E84=""),"",IFERROR((N84-VLOOKUP(D84&amp;"|"&amp;E84,Parameter!$A$20:$D$119,4,FALSE))/VLOOKUP(D84&amp;"|"&amp;E84,Parameter!$A$20:$D$119,4,FALSE),""))</f>
        <v/>
      </c>
      <c r="P84" s="11">
        <f>IF(A84="","",IF(OR(B84="",C84="",D84="",E84="",F84="",G84="",H84="",I84="",J84=""),"Unvollständig",IF(IFERROR(OR(I84&lt;Parameter!$B$10,I84&gt;Parameter!$B$11,J84&lt;Parameter!$B$12,J84&gt;Parameter!$B$13,K84&lt;0,K84&gt;Parameter!$B$14,L84&lt;0,L84&gt;Parameter!$B$15,VLOOKUP(D84&amp;"|"&amp;E84,Parameter!$A$20:$D$119,4,FALSE)=""),TRUE),"Prüfen","Vollständig")))</f>
        <v/>
      </c>
      <c r="Q84" s="3">
        <f>IF(A84="","",IF(COUNTIF($A$5:$A$104,A84)&gt;1,"ID doppelt",IF(P84="Unvollständig","Pflichtfelder ergänzen",IF(P84="Prüfen","Grenzen oder Zuordnung prüfen",IF(ABS(O84)&gt;Parameter!$B$16,"Abweichung prüfen","Plausibel")))))</f>
        <v/>
      </c>
      <c r="R84" s="17">
        <f>IF(OR(N84="",P84&lt;&gt;"Vollständig"),"",IFERROR(INT(Parameter!$B$8*60*Parameter!$B$9/N84),""))</f>
        <v/>
      </c>
      <c r="U84">
        <f>IFERROR(IF(Parameter!C99="","",Parameter!C99),"")</f>
        <v/>
      </c>
      <c r="X84">
        <f>IFERROR(Parameter!$B$16,"")</f>
        <v/>
      </c>
    </row>
    <row r="85" ht="21" customHeight="1">
      <c r="A85" s="18" t="n"/>
      <c r="B85" s="39" t="n"/>
      <c r="C85" s="20" t="n"/>
      <c r="D85" s="18" t="n"/>
      <c r="E85" s="20" t="n"/>
      <c r="F85" s="20" t="n"/>
      <c r="G85" s="20" t="n"/>
      <c r="H85" s="18" t="n"/>
      <c r="I85" s="40" t="n"/>
      <c r="J85" s="41" t="n"/>
      <c r="K85" s="41" t="n"/>
      <c r="L85" s="41" t="n"/>
      <c r="M85" s="35">
        <f>IF(OR(A85="",I85="",J85=""),"",IFERROR(I85*J85,""))</f>
        <v/>
      </c>
      <c r="N85" s="35">
        <f>IF(M85="","",IFERROR(M85*(1+IF(K85="",0,K85)+IF(L85="",0,L85)),""))</f>
        <v/>
      </c>
      <c r="O85" s="36">
        <f>IF(OR(N85="",D85="",E85=""),"",IFERROR((N85-VLOOKUP(D85&amp;"|"&amp;E85,Parameter!$A$20:$D$119,4,FALSE))/VLOOKUP(D85&amp;"|"&amp;E85,Parameter!$A$20:$D$119,4,FALSE),""))</f>
        <v/>
      </c>
      <c r="P85" s="10">
        <f>IF(A85="","",IF(OR(B85="",C85="",D85="",E85="",F85="",G85="",H85="",I85="",J85=""),"Unvollständig",IF(IFERROR(OR(I85&lt;Parameter!$B$10,I85&gt;Parameter!$B$11,J85&lt;Parameter!$B$12,J85&gt;Parameter!$B$13,K85&lt;0,K85&gt;Parameter!$B$14,L85&lt;0,L85&gt;Parameter!$B$15,VLOOKUP(D85&amp;"|"&amp;E85,Parameter!$A$20:$D$119,4,FALSE)=""),TRUE),"Prüfen","Vollständig")))</f>
        <v/>
      </c>
      <c r="Q85" s="9">
        <f>IF(A85="","",IF(COUNTIF($A$5:$A$104,A85)&gt;1,"ID doppelt",IF(P85="Unvollständig","Pflichtfelder ergänzen",IF(P85="Prüfen","Grenzen oder Zuordnung prüfen",IF(ABS(O85)&gt;Parameter!$B$16,"Abweichung prüfen","Plausibel")))))</f>
        <v/>
      </c>
      <c r="R85" s="14">
        <f>IF(OR(N85="",P85&lt;&gt;"Vollständig"),"",IFERROR(INT(Parameter!$B$8*60*Parameter!$B$9/N85),""))</f>
        <v/>
      </c>
      <c r="U85">
        <f>IFERROR(IF(Parameter!C100="","",Parameter!C100),"")</f>
        <v/>
      </c>
      <c r="X85">
        <f>IFERROR(Parameter!$B$16,"")</f>
        <v/>
      </c>
    </row>
    <row r="86" ht="21" customHeight="1">
      <c r="A86" s="18" t="n"/>
      <c r="B86" s="39" t="n"/>
      <c r="C86" s="20" t="n"/>
      <c r="D86" s="18" t="n"/>
      <c r="E86" s="20" t="n"/>
      <c r="F86" s="20" t="n"/>
      <c r="G86" s="20" t="n"/>
      <c r="H86" s="18" t="n"/>
      <c r="I86" s="40" t="n"/>
      <c r="J86" s="41" t="n"/>
      <c r="K86" s="41" t="n"/>
      <c r="L86" s="41" t="n"/>
      <c r="M86" s="37">
        <f>IF(OR(A86="",I86="",J86=""),"",IFERROR(I86*J86,""))</f>
        <v/>
      </c>
      <c r="N86" s="37">
        <f>IF(M86="","",IFERROR(M86*(1+IF(K86="",0,K86)+IF(L86="",0,L86)),""))</f>
        <v/>
      </c>
      <c r="O86" s="38">
        <f>IF(OR(N86="",D86="",E86=""),"",IFERROR((N86-VLOOKUP(D86&amp;"|"&amp;E86,Parameter!$A$20:$D$119,4,FALSE))/VLOOKUP(D86&amp;"|"&amp;E86,Parameter!$A$20:$D$119,4,FALSE),""))</f>
        <v/>
      </c>
      <c r="P86" s="11">
        <f>IF(A86="","",IF(OR(B86="",C86="",D86="",E86="",F86="",G86="",H86="",I86="",J86=""),"Unvollständig",IF(IFERROR(OR(I86&lt;Parameter!$B$10,I86&gt;Parameter!$B$11,J86&lt;Parameter!$B$12,J86&gt;Parameter!$B$13,K86&lt;0,K86&gt;Parameter!$B$14,L86&lt;0,L86&gt;Parameter!$B$15,VLOOKUP(D86&amp;"|"&amp;E86,Parameter!$A$20:$D$119,4,FALSE)=""),TRUE),"Prüfen","Vollständig")))</f>
        <v/>
      </c>
      <c r="Q86" s="3">
        <f>IF(A86="","",IF(COUNTIF($A$5:$A$104,A86)&gt;1,"ID doppelt",IF(P86="Unvollständig","Pflichtfelder ergänzen",IF(P86="Prüfen","Grenzen oder Zuordnung prüfen",IF(ABS(O86)&gt;Parameter!$B$16,"Abweichung prüfen","Plausibel")))))</f>
        <v/>
      </c>
      <c r="R86" s="17">
        <f>IF(OR(N86="",P86&lt;&gt;"Vollständig"),"",IFERROR(INT(Parameter!$B$8*60*Parameter!$B$9/N86),""))</f>
        <v/>
      </c>
      <c r="U86">
        <f>IFERROR(IF(Parameter!C101="","",Parameter!C101),"")</f>
        <v/>
      </c>
      <c r="X86">
        <f>IFERROR(Parameter!$B$16,"")</f>
        <v/>
      </c>
    </row>
    <row r="87" ht="21" customHeight="1">
      <c r="A87" s="18" t="n"/>
      <c r="B87" s="39" t="n"/>
      <c r="C87" s="20" t="n"/>
      <c r="D87" s="18" t="n"/>
      <c r="E87" s="20" t="n"/>
      <c r="F87" s="20" t="n"/>
      <c r="G87" s="20" t="n"/>
      <c r="H87" s="18" t="n"/>
      <c r="I87" s="40" t="n"/>
      <c r="J87" s="41" t="n"/>
      <c r="K87" s="41" t="n"/>
      <c r="L87" s="41" t="n"/>
      <c r="M87" s="35">
        <f>IF(OR(A87="",I87="",J87=""),"",IFERROR(I87*J87,""))</f>
        <v/>
      </c>
      <c r="N87" s="35">
        <f>IF(M87="","",IFERROR(M87*(1+IF(K87="",0,K87)+IF(L87="",0,L87)),""))</f>
        <v/>
      </c>
      <c r="O87" s="36">
        <f>IF(OR(N87="",D87="",E87=""),"",IFERROR((N87-VLOOKUP(D87&amp;"|"&amp;E87,Parameter!$A$20:$D$119,4,FALSE))/VLOOKUP(D87&amp;"|"&amp;E87,Parameter!$A$20:$D$119,4,FALSE),""))</f>
        <v/>
      </c>
      <c r="P87" s="10">
        <f>IF(A87="","",IF(OR(B87="",C87="",D87="",E87="",F87="",G87="",H87="",I87="",J87=""),"Unvollständig",IF(IFERROR(OR(I87&lt;Parameter!$B$10,I87&gt;Parameter!$B$11,J87&lt;Parameter!$B$12,J87&gt;Parameter!$B$13,K87&lt;0,K87&gt;Parameter!$B$14,L87&lt;0,L87&gt;Parameter!$B$15,VLOOKUP(D87&amp;"|"&amp;E87,Parameter!$A$20:$D$119,4,FALSE)=""),TRUE),"Prüfen","Vollständig")))</f>
        <v/>
      </c>
      <c r="Q87" s="9">
        <f>IF(A87="","",IF(COUNTIF($A$5:$A$104,A87)&gt;1,"ID doppelt",IF(P87="Unvollständig","Pflichtfelder ergänzen",IF(P87="Prüfen","Grenzen oder Zuordnung prüfen",IF(ABS(O87)&gt;Parameter!$B$16,"Abweichung prüfen","Plausibel")))))</f>
        <v/>
      </c>
      <c r="R87" s="14">
        <f>IF(OR(N87="",P87&lt;&gt;"Vollständig"),"",IFERROR(INT(Parameter!$B$8*60*Parameter!$B$9/N87),""))</f>
        <v/>
      </c>
      <c r="U87">
        <f>IFERROR(IF(Parameter!C102="","",Parameter!C102),"")</f>
        <v/>
      </c>
      <c r="X87">
        <f>IFERROR(Parameter!$B$16,"")</f>
        <v/>
      </c>
    </row>
    <row r="88" ht="21" customHeight="1">
      <c r="A88" s="18" t="n"/>
      <c r="B88" s="39" t="n"/>
      <c r="C88" s="20" t="n"/>
      <c r="D88" s="18" t="n"/>
      <c r="E88" s="20" t="n"/>
      <c r="F88" s="20" t="n"/>
      <c r="G88" s="20" t="n"/>
      <c r="H88" s="18" t="n"/>
      <c r="I88" s="40" t="n"/>
      <c r="J88" s="41" t="n"/>
      <c r="K88" s="41" t="n"/>
      <c r="L88" s="41" t="n"/>
      <c r="M88" s="37">
        <f>IF(OR(A88="",I88="",J88=""),"",IFERROR(I88*J88,""))</f>
        <v/>
      </c>
      <c r="N88" s="37">
        <f>IF(M88="","",IFERROR(M88*(1+IF(K88="",0,K88)+IF(L88="",0,L88)),""))</f>
        <v/>
      </c>
      <c r="O88" s="38">
        <f>IF(OR(N88="",D88="",E88=""),"",IFERROR((N88-VLOOKUP(D88&amp;"|"&amp;E88,Parameter!$A$20:$D$119,4,FALSE))/VLOOKUP(D88&amp;"|"&amp;E88,Parameter!$A$20:$D$119,4,FALSE),""))</f>
        <v/>
      </c>
      <c r="P88" s="11">
        <f>IF(A88="","",IF(OR(B88="",C88="",D88="",E88="",F88="",G88="",H88="",I88="",J88=""),"Unvollständig",IF(IFERROR(OR(I88&lt;Parameter!$B$10,I88&gt;Parameter!$B$11,J88&lt;Parameter!$B$12,J88&gt;Parameter!$B$13,K88&lt;0,K88&gt;Parameter!$B$14,L88&lt;0,L88&gt;Parameter!$B$15,VLOOKUP(D88&amp;"|"&amp;E88,Parameter!$A$20:$D$119,4,FALSE)=""),TRUE),"Prüfen","Vollständig")))</f>
        <v/>
      </c>
      <c r="Q88" s="3">
        <f>IF(A88="","",IF(COUNTIF($A$5:$A$104,A88)&gt;1,"ID doppelt",IF(P88="Unvollständig","Pflichtfelder ergänzen",IF(P88="Prüfen","Grenzen oder Zuordnung prüfen",IF(ABS(O88)&gt;Parameter!$B$16,"Abweichung prüfen","Plausibel")))))</f>
        <v/>
      </c>
      <c r="R88" s="17">
        <f>IF(OR(N88="",P88&lt;&gt;"Vollständig"),"",IFERROR(INT(Parameter!$B$8*60*Parameter!$B$9/N88),""))</f>
        <v/>
      </c>
      <c r="U88">
        <f>IFERROR(IF(Parameter!C103="","",Parameter!C103),"")</f>
        <v/>
      </c>
      <c r="X88">
        <f>IFERROR(Parameter!$B$16,"")</f>
        <v/>
      </c>
    </row>
    <row r="89" ht="21" customHeight="1">
      <c r="A89" s="18" t="n"/>
      <c r="B89" s="39" t="n"/>
      <c r="C89" s="20" t="n"/>
      <c r="D89" s="18" t="n"/>
      <c r="E89" s="20" t="n"/>
      <c r="F89" s="20" t="n"/>
      <c r="G89" s="20" t="n"/>
      <c r="H89" s="18" t="n"/>
      <c r="I89" s="40" t="n"/>
      <c r="J89" s="41" t="n"/>
      <c r="K89" s="41" t="n"/>
      <c r="L89" s="41" t="n"/>
      <c r="M89" s="35">
        <f>IF(OR(A89="",I89="",J89=""),"",IFERROR(I89*J89,""))</f>
        <v/>
      </c>
      <c r="N89" s="35">
        <f>IF(M89="","",IFERROR(M89*(1+IF(K89="",0,K89)+IF(L89="",0,L89)),""))</f>
        <v/>
      </c>
      <c r="O89" s="36">
        <f>IF(OR(N89="",D89="",E89=""),"",IFERROR((N89-VLOOKUP(D89&amp;"|"&amp;E89,Parameter!$A$20:$D$119,4,FALSE))/VLOOKUP(D89&amp;"|"&amp;E89,Parameter!$A$20:$D$119,4,FALSE),""))</f>
        <v/>
      </c>
      <c r="P89" s="10">
        <f>IF(A89="","",IF(OR(B89="",C89="",D89="",E89="",F89="",G89="",H89="",I89="",J89=""),"Unvollständig",IF(IFERROR(OR(I89&lt;Parameter!$B$10,I89&gt;Parameter!$B$11,J89&lt;Parameter!$B$12,J89&gt;Parameter!$B$13,K89&lt;0,K89&gt;Parameter!$B$14,L89&lt;0,L89&gt;Parameter!$B$15,VLOOKUP(D89&amp;"|"&amp;E89,Parameter!$A$20:$D$119,4,FALSE)=""),TRUE),"Prüfen","Vollständig")))</f>
        <v/>
      </c>
      <c r="Q89" s="9">
        <f>IF(A89="","",IF(COUNTIF($A$5:$A$104,A89)&gt;1,"ID doppelt",IF(P89="Unvollständig","Pflichtfelder ergänzen",IF(P89="Prüfen","Grenzen oder Zuordnung prüfen",IF(ABS(O89)&gt;Parameter!$B$16,"Abweichung prüfen","Plausibel")))))</f>
        <v/>
      </c>
      <c r="R89" s="14">
        <f>IF(OR(N89="",P89&lt;&gt;"Vollständig"),"",IFERROR(INT(Parameter!$B$8*60*Parameter!$B$9/N89),""))</f>
        <v/>
      </c>
      <c r="U89">
        <f>IFERROR(IF(Parameter!C104="","",Parameter!C104),"")</f>
        <v/>
      </c>
      <c r="X89">
        <f>IFERROR(Parameter!$B$16,"")</f>
        <v/>
      </c>
    </row>
    <row r="90" ht="21" customHeight="1">
      <c r="A90" s="18" t="n"/>
      <c r="B90" s="39" t="n"/>
      <c r="C90" s="20" t="n"/>
      <c r="D90" s="18" t="n"/>
      <c r="E90" s="20" t="n"/>
      <c r="F90" s="20" t="n"/>
      <c r="G90" s="20" t="n"/>
      <c r="H90" s="18" t="n"/>
      <c r="I90" s="40" t="n"/>
      <c r="J90" s="41" t="n"/>
      <c r="K90" s="41" t="n"/>
      <c r="L90" s="41" t="n"/>
      <c r="M90" s="37">
        <f>IF(OR(A90="",I90="",J90=""),"",IFERROR(I90*J90,""))</f>
        <v/>
      </c>
      <c r="N90" s="37">
        <f>IF(M90="","",IFERROR(M90*(1+IF(K90="",0,K90)+IF(L90="",0,L90)),""))</f>
        <v/>
      </c>
      <c r="O90" s="38">
        <f>IF(OR(N90="",D90="",E90=""),"",IFERROR((N90-VLOOKUP(D90&amp;"|"&amp;E90,Parameter!$A$20:$D$119,4,FALSE))/VLOOKUP(D90&amp;"|"&amp;E90,Parameter!$A$20:$D$119,4,FALSE),""))</f>
        <v/>
      </c>
      <c r="P90" s="11">
        <f>IF(A90="","",IF(OR(B90="",C90="",D90="",E90="",F90="",G90="",H90="",I90="",J90=""),"Unvollständig",IF(IFERROR(OR(I90&lt;Parameter!$B$10,I90&gt;Parameter!$B$11,J90&lt;Parameter!$B$12,J90&gt;Parameter!$B$13,K90&lt;0,K90&gt;Parameter!$B$14,L90&lt;0,L90&gt;Parameter!$B$15,VLOOKUP(D90&amp;"|"&amp;E90,Parameter!$A$20:$D$119,4,FALSE)=""),TRUE),"Prüfen","Vollständig")))</f>
        <v/>
      </c>
      <c r="Q90" s="3">
        <f>IF(A90="","",IF(COUNTIF($A$5:$A$104,A90)&gt;1,"ID doppelt",IF(P90="Unvollständig","Pflichtfelder ergänzen",IF(P90="Prüfen","Grenzen oder Zuordnung prüfen",IF(ABS(O90)&gt;Parameter!$B$16,"Abweichung prüfen","Plausibel")))))</f>
        <v/>
      </c>
      <c r="R90" s="17">
        <f>IF(OR(N90="",P90&lt;&gt;"Vollständig"),"",IFERROR(INT(Parameter!$B$8*60*Parameter!$B$9/N90),""))</f>
        <v/>
      </c>
      <c r="U90">
        <f>IFERROR(IF(Parameter!C105="","",Parameter!C105),"")</f>
        <v/>
      </c>
      <c r="X90">
        <f>IFERROR(Parameter!$B$16,"")</f>
        <v/>
      </c>
    </row>
    <row r="91" ht="21" customHeight="1">
      <c r="A91" s="18" t="n"/>
      <c r="B91" s="39" t="n"/>
      <c r="C91" s="20" t="n"/>
      <c r="D91" s="18" t="n"/>
      <c r="E91" s="20" t="n"/>
      <c r="F91" s="20" t="n"/>
      <c r="G91" s="20" t="n"/>
      <c r="H91" s="18" t="n"/>
      <c r="I91" s="40" t="n"/>
      <c r="J91" s="41" t="n"/>
      <c r="K91" s="41" t="n"/>
      <c r="L91" s="41" t="n"/>
      <c r="M91" s="35">
        <f>IF(OR(A91="",I91="",J91=""),"",IFERROR(I91*J91,""))</f>
        <v/>
      </c>
      <c r="N91" s="35">
        <f>IF(M91="","",IFERROR(M91*(1+IF(K91="",0,K91)+IF(L91="",0,L91)),""))</f>
        <v/>
      </c>
      <c r="O91" s="36">
        <f>IF(OR(N91="",D91="",E91=""),"",IFERROR((N91-VLOOKUP(D91&amp;"|"&amp;E91,Parameter!$A$20:$D$119,4,FALSE))/VLOOKUP(D91&amp;"|"&amp;E91,Parameter!$A$20:$D$119,4,FALSE),""))</f>
        <v/>
      </c>
      <c r="P91" s="10">
        <f>IF(A91="","",IF(OR(B91="",C91="",D91="",E91="",F91="",G91="",H91="",I91="",J91=""),"Unvollständig",IF(IFERROR(OR(I91&lt;Parameter!$B$10,I91&gt;Parameter!$B$11,J91&lt;Parameter!$B$12,J91&gt;Parameter!$B$13,K91&lt;0,K91&gt;Parameter!$B$14,L91&lt;0,L91&gt;Parameter!$B$15,VLOOKUP(D91&amp;"|"&amp;E91,Parameter!$A$20:$D$119,4,FALSE)=""),TRUE),"Prüfen","Vollständig")))</f>
        <v/>
      </c>
      <c r="Q91" s="9">
        <f>IF(A91="","",IF(COUNTIF($A$5:$A$104,A91)&gt;1,"ID doppelt",IF(P91="Unvollständig","Pflichtfelder ergänzen",IF(P91="Prüfen","Grenzen oder Zuordnung prüfen",IF(ABS(O91)&gt;Parameter!$B$16,"Abweichung prüfen","Plausibel")))))</f>
        <v/>
      </c>
      <c r="R91" s="14">
        <f>IF(OR(N91="",P91&lt;&gt;"Vollständig"),"",IFERROR(INT(Parameter!$B$8*60*Parameter!$B$9/N91),""))</f>
        <v/>
      </c>
      <c r="U91">
        <f>IFERROR(IF(Parameter!C106="","",Parameter!C106),"")</f>
        <v/>
      </c>
      <c r="X91">
        <f>IFERROR(Parameter!$B$16,"")</f>
        <v/>
      </c>
    </row>
    <row r="92" ht="21" customHeight="1">
      <c r="A92" s="18" t="n"/>
      <c r="B92" s="39" t="n"/>
      <c r="C92" s="20" t="n"/>
      <c r="D92" s="18" t="n"/>
      <c r="E92" s="20" t="n"/>
      <c r="F92" s="20" t="n"/>
      <c r="G92" s="20" t="n"/>
      <c r="H92" s="18" t="n"/>
      <c r="I92" s="40" t="n"/>
      <c r="J92" s="41" t="n"/>
      <c r="K92" s="41" t="n"/>
      <c r="L92" s="41" t="n"/>
      <c r="M92" s="37">
        <f>IF(OR(A92="",I92="",J92=""),"",IFERROR(I92*J92,""))</f>
        <v/>
      </c>
      <c r="N92" s="37">
        <f>IF(M92="","",IFERROR(M92*(1+IF(K92="",0,K92)+IF(L92="",0,L92)),""))</f>
        <v/>
      </c>
      <c r="O92" s="38">
        <f>IF(OR(N92="",D92="",E92=""),"",IFERROR((N92-VLOOKUP(D92&amp;"|"&amp;E92,Parameter!$A$20:$D$119,4,FALSE))/VLOOKUP(D92&amp;"|"&amp;E92,Parameter!$A$20:$D$119,4,FALSE),""))</f>
        <v/>
      </c>
      <c r="P92" s="11">
        <f>IF(A92="","",IF(OR(B92="",C92="",D92="",E92="",F92="",G92="",H92="",I92="",J92=""),"Unvollständig",IF(IFERROR(OR(I92&lt;Parameter!$B$10,I92&gt;Parameter!$B$11,J92&lt;Parameter!$B$12,J92&gt;Parameter!$B$13,K92&lt;0,K92&gt;Parameter!$B$14,L92&lt;0,L92&gt;Parameter!$B$15,VLOOKUP(D92&amp;"|"&amp;E92,Parameter!$A$20:$D$119,4,FALSE)=""),TRUE),"Prüfen","Vollständig")))</f>
        <v/>
      </c>
      <c r="Q92" s="3">
        <f>IF(A92="","",IF(COUNTIF($A$5:$A$104,A92)&gt;1,"ID doppelt",IF(P92="Unvollständig","Pflichtfelder ergänzen",IF(P92="Prüfen","Grenzen oder Zuordnung prüfen",IF(ABS(O92)&gt;Parameter!$B$16,"Abweichung prüfen","Plausibel")))))</f>
        <v/>
      </c>
      <c r="R92" s="17">
        <f>IF(OR(N92="",P92&lt;&gt;"Vollständig"),"",IFERROR(INT(Parameter!$B$8*60*Parameter!$B$9/N92),""))</f>
        <v/>
      </c>
      <c r="U92">
        <f>IFERROR(IF(Parameter!C107="","",Parameter!C107),"")</f>
        <v/>
      </c>
      <c r="X92">
        <f>IFERROR(Parameter!$B$16,"")</f>
        <v/>
      </c>
    </row>
    <row r="93" ht="21" customHeight="1">
      <c r="A93" s="18" t="n"/>
      <c r="B93" s="39" t="n"/>
      <c r="C93" s="20" t="n"/>
      <c r="D93" s="18" t="n"/>
      <c r="E93" s="20" t="n"/>
      <c r="F93" s="20" t="n"/>
      <c r="G93" s="20" t="n"/>
      <c r="H93" s="18" t="n"/>
      <c r="I93" s="40" t="n"/>
      <c r="J93" s="41" t="n"/>
      <c r="K93" s="41" t="n"/>
      <c r="L93" s="41" t="n"/>
      <c r="M93" s="35">
        <f>IF(OR(A93="",I93="",J93=""),"",IFERROR(I93*J93,""))</f>
        <v/>
      </c>
      <c r="N93" s="35">
        <f>IF(M93="","",IFERROR(M93*(1+IF(K93="",0,K93)+IF(L93="",0,L93)),""))</f>
        <v/>
      </c>
      <c r="O93" s="36">
        <f>IF(OR(N93="",D93="",E93=""),"",IFERROR((N93-VLOOKUP(D93&amp;"|"&amp;E93,Parameter!$A$20:$D$119,4,FALSE))/VLOOKUP(D93&amp;"|"&amp;E93,Parameter!$A$20:$D$119,4,FALSE),""))</f>
        <v/>
      </c>
      <c r="P93" s="10">
        <f>IF(A93="","",IF(OR(B93="",C93="",D93="",E93="",F93="",G93="",H93="",I93="",J93=""),"Unvollständig",IF(IFERROR(OR(I93&lt;Parameter!$B$10,I93&gt;Parameter!$B$11,J93&lt;Parameter!$B$12,J93&gt;Parameter!$B$13,K93&lt;0,K93&gt;Parameter!$B$14,L93&lt;0,L93&gt;Parameter!$B$15,VLOOKUP(D93&amp;"|"&amp;E93,Parameter!$A$20:$D$119,4,FALSE)=""),TRUE),"Prüfen","Vollständig")))</f>
        <v/>
      </c>
      <c r="Q93" s="9">
        <f>IF(A93="","",IF(COUNTIF($A$5:$A$104,A93)&gt;1,"ID doppelt",IF(P93="Unvollständig","Pflichtfelder ergänzen",IF(P93="Prüfen","Grenzen oder Zuordnung prüfen",IF(ABS(O93)&gt;Parameter!$B$16,"Abweichung prüfen","Plausibel")))))</f>
        <v/>
      </c>
      <c r="R93" s="14">
        <f>IF(OR(N93="",P93&lt;&gt;"Vollständig"),"",IFERROR(INT(Parameter!$B$8*60*Parameter!$B$9/N93),""))</f>
        <v/>
      </c>
      <c r="U93">
        <f>IFERROR(IF(Parameter!C108="","",Parameter!C108),"")</f>
        <v/>
      </c>
      <c r="X93">
        <f>IFERROR(Parameter!$B$16,"")</f>
        <v/>
      </c>
    </row>
    <row r="94" ht="21" customHeight="1">
      <c r="A94" s="18" t="n"/>
      <c r="B94" s="39" t="n"/>
      <c r="C94" s="20" t="n"/>
      <c r="D94" s="18" t="n"/>
      <c r="E94" s="20" t="n"/>
      <c r="F94" s="20" t="n"/>
      <c r="G94" s="20" t="n"/>
      <c r="H94" s="18" t="n"/>
      <c r="I94" s="40" t="n"/>
      <c r="J94" s="41" t="n"/>
      <c r="K94" s="41" t="n"/>
      <c r="L94" s="41" t="n"/>
      <c r="M94" s="37">
        <f>IF(OR(A94="",I94="",J94=""),"",IFERROR(I94*J94,""))</f>
        <v/>
      </c>
      <c r="N94" s="37">
        <f>IF(M94="","",IFERROR(M94*(1+IF(K94="",0,K94)+IF(L94="",0,L94)),""))</f>
        <v/>
      </c>
      <c r="O94" s="38">
        <f>IF(OR(N94="",D94="",E94=""),"",IFERROR((N94-VLOOKUP(D94&amp;"|"&amp;E94,Parameter!$A$20:$D$119,4,FALSE))/VLOOKUP(D94&amp;"|"&amp;E94,Parameter!$A$20:$D$119,4,FALSE),""))</f>
        <v/>
      </c>
      <c r="P94" s="11">
        <f>IF(A94="","",IF(OR(B94="",C94="",D94="",E94="",F94="",G94="",H94="",I94="",J94=""),"Unvollständig",IF(IFERROR(OR(I94&lt;Parameter!$B$10,I94&gt;Parameter!$B$11,J94&lt;Parameter!$B$12,J94&gt;Parameter!$B$13,K94&lt;0,K94&gt;Parameter!$B$14,L94&lt;0,L94&gt;Parameter!$B$15,VLOOKUP(D94&amp;"|"&amp;E94,Parameter!$A$20:$D$119,4,FALSE)=""),TRUE),"Prüfen","Vollständig")))</f>
        <v/>
      </c>
      <c r="Q94" s="3">
        <f>IF(A94="","",IF(COUNTIF($A$5:$A$104,A94)&gt;1,"ID doppelt",IF(P94="Unvollständig","Pflichtfelder ergänzen",IF(P94="Prüfen","Grenzen oder Zuordnung prüfen",IF(ABS(O94)&gt;Parameter!$B$16,"Abweichung prüfen","Plausibel")))))</f>
        <v/>
      </c>
      <c r="R94" s="17">
        <f>IF(OR(N94="",P94&lt;&gt;"Vollständig"),"",IFERROR(INT(Parameter!$B$8*60*Parameter!$B$9/N94),""))</f>
        <v/>
      </c>
      <c r="U94">
        <f>IFERROR(IF(Parameter!C109="","",Parameter!C109),"")</f>
        <v/>
      </c>
      <c r="X94">
        <f>IFERROR(Parameter!$B$16,"")</f>
        <v/>
      </c>
    </row>
    <row r="95" ht="21" customHeight="1">
      <c r="A95" s="18" t="n"/>
      <c r="B95" s="39" t="n"/>
      <c r="C95" s="20" t="n"/>
      <c r="D95" s="18" t="n"/>
      <c r="E95" s="20" t="n"/>
      <c r="F95" s="20" t="n"/>
      <c r="G95" s="20" t="n"/>
      <c r="H95" s="18" t="n"/>
      <c r="I95" s="40" t="n"/>
      <c r="J95" s="41" t="n"/>
      <c r="K95" s="41" t="n"/>
      <c r="L95" s="41" t="n"/>
      <c r="M95" s="35">
        <f>IF(OR(A95="",I95="",J95=""),"",IFERROR(I95*J95,""))</f>
        <v/>
      </c>
      <c r="N95" s="35">
        <f>IF(M95="","",IFERROR(M95*(1+IF(K95="",0,K95)+IF(L95="",0,L95)),""))</f>
        <v/>
      </c>
      <c r="O95" s="36">
        <f>IF(OR(N95="",D95="",E95=""),"",IFERROR((N95-VLOOKUP(D95&amp;"|"&amp;E95,Parameter!$A$20:$D$119,4,FALSE))/VLOOKUP(D95&amp;"|"&amp;E95,Parameter!$A$20:$D$119,4,FALSE),""))</f>
        <v/>
      </c>
      <c r="P95" s="10">
        <f>IF(A95="","",IF(OR(B95="",C95="",D95="",E95="",F95="",G95="",H95="",I95="",J95=""),"Unvollständig",IF(IFERROR(OR(I95&lt;Parameter!$B$10,I95&gt;Parameter!$B$11,J95&lt;Parameter!$B$12,J95&gt;Parameter!$B$13,K95&lt;0,K95&gt;Parameter!$B$14,L95&lt;0,L95&gt;Parameter!$B$15,VLOOKUP(D95&amp;"|"&amp;E95,Parameter!$A$20:$D$119,4,FALSE)=""),TRUE),"Prüfen","Vollständig")))</f>
        <v/>
      </c>
      <c r="Q95" s="9">
        <f>IF(A95="","",IF(COUNTIF($A$5:$A$104,A95)&gt;1,"ID doppelt",IF(P95="Unvollständig","Pflichtfelder ergänzen",IF(P95="Prüfen","Grenzen oder Zuordnung prüfen",IF(ABS(O95)&gt;Parameter!$B$16,"Abweichung prüfen","Plausibel")))))</f>
        <v/>
      </c>
      <c r="R95" s="14">
        <f>IF(OR(N95="",P95&lt;&gt;"Vollständig"),"",IFERROR(INT(Parameter!$B$8*60*Parameter!$B$9/N95),""))</f>
        <v/>
      </c>
      <c r="U95">
        <f>IFERROR(IF(Parameter!C110="","",Parameter!C110),"")</f>
        <v/>
      </c>
      <c r="X95">
        <f>IFERROR(Parameter!$B$16,"")</f>
        <v/>
      </c>
    </row>
    <row r="96" ht="21" customHeight="1">
      <c r="A96" s="18" t="n"/>
      <c r="B96" s="39" t="n"/>
      <c r="C96" s="20" t="n"/>
      <c r="D96" s="18" t="n"/>
      <c r="E96" s="20" t="n"/>
      <c r="F96" s="20" t="n"/>
      <c r="G96" s="20" t="n"/>
      <c r="H96" s="18" t="n"/>
      <c r="I96" s="40" t="n"/>
      <c r="J96" s="41" t="n"/>
      <c r="K96" s="41" t="n"/>
      <c r="L96" s="41" t="n"/>
      <c r="M96" s="37">
        <f>IF(OR(A96="",I96="",J96=""),"",IFERROR(I96*J96,""))</f>
        <v/>
      </c>
      <c r="N96" s="37">
        <f>IF(M96="","",IFERROR(M96*(1+IF(K96="",0,K96)+IF(L96="",0,L96)),""))</f>
        <v/>
      </c>
      <c r="O96" s="38">
        <f>IF(OR(N96="",D96="",E96=""),"",IFERROR((N96-VLOOKUP(D96&amp;"|"&amp;E96,Parameter!$A$20:$D$119,4,FALSE))/VLOOKUP(D96&amp;"|"&amp;E96,Parameter!$A$20:$D$119,4,FALSE),""))</f>
        <v/>
      </c>
      <c r="P96" s="11">
        <f>IF(A96="","",IF(OR(B96="",C96="",D96="",E96="",F96="",G96="",H96="",I96="",J96=""),"Unvollständig",IF(IFERROR(OR(I96&lt;Parameter!$B$10,I96&gt;Parameter!$B$11,J96&lt;Parameter!$B$12,J96&gt;Parameter!$B$13,K96&lt;0,K96&gt;Parameter!$B$14,L96&lt;0,L96&gt;Parameter!$B$15,VLOOKUP(D96&amp;"|"&amp;E96,Parameter!$A$20:$D$119,4,FALSE)=""),TRUE),"Prüfen","Vollständig")))</f>
        <v/>
      </c>
      <c r="Q96" s="3">
        <f>IF(A96="","",IF(COUNTIF($A$5:$A$104,A96)&gt;1,"ID doppelt",IF(P96="Unvollständig","Pflichtfelder ergänzen",IF(P96="Prüfen","Grenzen oder Zuordnung prüfen",IF(ABS(O96)&gt;Parameter!$B$16,"Abweichung prüfen","Plausibel")))))</f>
        <v/>
      </c>
      <c r="R96" s="17">
        <f>IF(OR(N96="",P96&lt;&gt;"Vollständig"),"",IFERROR(INT(Parameter!$B$8*60*Parameter!$B$9/N96),""))</f>
        <v/>
      </c>
      <c r="U96">
        <f>IFERROR(IF(Parameter!C111="","",Parameter!C111),"")</f>
        <v/>
      </c>
      <c r="X96">
        <f>IFERROR(Parameter!$B$16,"")</f>
        <v/>
      </c>
    </row>
    <row r="97" ht="21" customHeight="1">
      <c r="A97" s="18" t="n"/>
      <c r="B97" s="39" t="n"/>
      <c r="C97" s="20" t="n"/>
      <c r="D97" s="18" t="n"/>
      <c r="E97" s="20" t="n"/>
      <c r="F97" s="20" t="n"/>
      <c r="G97" s="20" t="n"/>
      <c r="H97" s="18" t="n"/>
      <c r="I97" s="40" t="n"/>
      <c r="J97" s="41" t="n"/>
      <c r="K97" s="41" t="n"/>
      <c r="L97" s="41" t="n"/>
      <c r="M97" s="35">
        <f>IF(OR(A97="",I97="",J97=""),"",IFERROR(I97*J97,""))</f>
        <v/>
      </c>
      <c r="N97" s="35">
        <f>IF(M97="","",IFERROR(M97*(1+IF(K97="",0,K97)+IF(L97="",0,L97)),""))</f>
        <v/>
      </c>
      <c r="O97" s="36">
        <f>IF(OR(N97="",D97="",E97=""),"",IFERROR((N97-VLOOKUP(D97&amp;"|"&amp;E97,Parameter!$A$20:$D$119,4,FALSE))/VLOOKUP(D97&amp;"|"&amp;E97,Parameter!$A$20:$D$119,4,FALSE),""))</f>
        <v/>
      </c>
      <c r="P97" s="10">
        <f>IF(A97="","",IF(OR(B97="",C97="",D97="",E97="",F97="",G97="",H97="",I97="",J97=""),"Unvollständig",IF(IFERROR(OR(I97&lt;Parameter!$B$10,I97&gt;Parameter!$B$11,J97&lt;Parameter!$B$12,J97&gt;Parameter!$B$13,K97&lt;0,K97&gt;Parameter!$B$14,L97&lt;0,L97&gt;Parameter!$B$15,VLOOKUP(D97&amp;"|"&amp;E97,Parameter!$A$20:$D$119,4,FALSE)=""),TRUE),"Prüfen","Vollständig")))</f>
        <v/>
      </c>
      <c r="Q97" s="9">
        <f>IF(A97="","",IF(COUNTIF($A$5:$A$104,A97)&gt;1,"ID doppelt",IF(P97="Unvollständig","Pflichtfelder ergänzen",IF(P97="Prüfen","Grenzen oder Zuordnung prüfen",IF(ABS(O97)&gt;Parameter!$B$16,"Abweichung prüfen","Plausibel")))))</f>
        <v/>
      </c>
      <c r="R97" s="14">
        <f>IF(OR(N97="",P97&lt;&gt;"Vollständig"),"",IFERROR(INT(Parameter!$B$8*60*Parameter!$B$9/N97),""))</f>
        <v/>
      </c>
      <c r="U97">
        <f>IFERROR(IF(Parameter!C112="","",Parameter!C112),"")</f>
        <v/>
      </c>
      <c r="X97">
        <f>IFERROR(Parameter!$B$16,"")</f>
        <v/>
      </c>
    </row>
    <row r="98" ht="21" customHeight="1">
      <c r="A98" s="18" t="n"/>
      <c r="B98" s="39" t="n"/>
      <c r="C98" s="20" t="n"/>
      <c r="D98" s="18" t="n"/>
      <c r="E98" s="20" t="n"/>
      <c r="F98" s="20" t="n"/>
      <c r="G98" s="20" t="n"/>
      <c r="H98" s="18" t="n"/>
      <c r="I98" s="40" t="n"/>
      <c r="J98" s="41" t="n"/>
      <c r="K98" s="41" t="n"/>
      <c r="L98" s="41" t="n"/>
      <c r="M98" s="37">
        <f>IF(OR(A98="",I98="",J98=""),"",IFERROR(I98*J98,""))</f>
        <v/>
      </c>
      <c r="N98" s="37">
        <f>IF(M98="","",IFERROR(M98*(1+IF(K98="",0,K98)+IF(L98="",0,L98)),""))</f>
        <v/>
      </c>
      <c r="O98" s="38">
        <f>IF(OR(N98="",D98="",E98=""),"",IFERROR((N98-VLOOKUP(D98&amp;"|"&amp;E98,Parameter!$A$20:$D$119,4,FALSE))/VLOOKUP(D98&amp;"|"&amp;E98,Parameter!$A$20:$D$119,4,FALSE),""))</f>
        <v/>
      </c>
      <c r="P98" s="11">
        <f>IF(A98="","",IF(OR(B98="",C98="",D98="",E98="",F98="",G98="",H98="",I98="",J98=""),"Unvollständig",IF(IFERROR(OR(I98&lt;Parameter!$B$10,I98&gt;Parameter!$B$11,J98&lt;Parameter!$B$12,J98&gt;Parameter!$B$13,K98&lt;0,K98&gt;Parameter!$B$14,L98&lt;0,L98&gt;Parameter!$B$15,VLOOKUP(D98&amp;"|"&amp;E98,Parameter!$A$20:$D$119,4,FALSE)=""),TRUE),"Prüfen","Vollständig")))</f>
        <v/>
      </c>
      <c r="Q98" s="3">
        <f>IF(A98="","",IF(COUNTIF($A$5:$A$104,A98)&gt;1,"ID doppelt",IF(P98="Unvollständig","Pflichtfelder ergänzen",IF(P98="Prüfen","Grenzen oder Zuordnung prüfen",IF(ABS(O98)&gt;Parameter!$B$16,"Abweichung prüfen","Plausibel")))))</f>
        <v/>
      </c>
      <c r="R98" s="17">
        <f>IF(OR(N98="",P98&lt;&gt;"Vollständig"),"",IFERROR(INT(Parameter!$B$8*60*Parameter!$B$9/N98),""))</f>
        <v/>
      </c>
      <c r="U98">
        <f>IFERROR(IF(Parameter!C113="","",Parameter!C113),"")</f>
        <v/>
      </c>
      <c r="X98">
        <f>IFERROR(Parameter!$B$16,"")</f>
        <v/>
      </c>
    </row>
    <row r="99" ht="21" customHeight="1">
      <c r="A99" s="18" t="n"/>
      <c r="B99" s="39" t="n"/>
      <c r="C99" s="20" t="n"/>
      <c r="D99" s="18" t="n"/>
      <c r="E99" s="20" t="n"/>
      <c r="F99" s="20" t="n"/>
      <c r="G99" s="20" t="n"/>
      <c r="H99" s="18" t="n"/>
      <c r="I99" s="40" t="n"/>
      <c r="J99" s="41" t="n"/>
      <c r="K99" s="41" t="n"/>
      <c r="L99" s="41" t="n"/>
      <c r="M99" s="35">
        <f>IF(OR(A99="",I99="",J99=""),"",IFERROR(I99*J99,""))</f>
        <v/>
      </c>
      <c r="N99" s="35">
        <f>IF(M99="","",IFERROR(M99*(1+IF(K99="",0,K99)+IF(L99="",0,L99)),""))</f>
        <v/>
      </c>
      <c r="O99" s="36">
        <f>IF(OR(N99="",D99="",E99=""),"",IFERROR((N99-VLOOKUP(D99&amp;"|"&amp;E99,Parameter!$A$20:$D$119,4,FALSE))/VLOOKUP(D99&amp;"|"&amp;E99,Parameter!$A$20:$D$119,4,FALSE),""))</f>
        <v/>
      </c>
      <c r="P99" s="10">
        <f>IF(A99="","",IF(OR(B99="",C99="",D99="",E99="",F99="",G99="",H99="",I99="",J99=""),"Unvollständig",IF(IFERROR(OR(I99&lt;Parameter!$B$10,I99&gt;Parameter!$B$11,J99&lt;Parameter!$B$12,J99&gt;Parameter!$B$13,K99&lt;0,K99&gt;Parameter!$B$14,L99&lt;0,L99&gt;Parameter!$B$15,VLOOKUP(D99&amp;"|"&amp;E99,Parameter!$A$20:$D$119,4,FALSE)=""),TRUE),"Prüfen","Vollständig")))</f>
        <v/>
      </c>
      <c r="Q99" s="9">
        <f>IF(A99="","",IF(COUNTIF($A$5:$A$104,A99)&gt;1,"ID doppelt",IF(P99="Unvollständig","Pflichtfelder ergänzen",IF(P99="Prüfen","Grenzen oder Zuordnung prüfen",IF(ABS(O99)&gt;Parameter!$B$16,"Abweichung prüfen","Plausibel")))))</f>
        <v/>
      </c>
      <c r="R99" s="14">
        <f>IF(OR(N99="",P99&lt;&gt;"Vollständig"),"",IFERROR(INT(Parameter!$B$8*60*Parameter!$B$9/N99),""))</f>
        <v/>
      </c>
      <c r="U99">
        <f>IFERROR(IF(Parameter!C114="","",Parameter!C114),"")</f>
        <v/>
      </c>
      <c r="X99">
        <f>IFERROR(Parameter!$B$16,"")</f>
        <v/>
      </c>
    </row>
    <row r="100" ht="21" customHeight="1">
      <c r="A100" s="18" t="n"/>
      <c r="B100" s="39" t="n"/>
      <c r="C100" s="20" t="n"/>
      <c r="D100" s="18" t="n"/>
      <c r="E100" s="20" t="n"/>
      <c r="F100" s="20" t="n"/>
      <c r="G100" s="20" t="n"/>
      <c r="H100" s="18" t="n"/>
      <c r="I100" s="40" t="n"/>
      <c r="J100" s="41" t="n"/>
      <c r="K100" s="41" t="n"/>
      <c r="L100" s="41" t="n"/>
      <c r="M100" s="37">
        <f>IF(OR(A100="",I100="",J100=""),"",IFERROR(I100*J100,""))</f>
        <v/>
      </c>
      <c r="N100" s="37">
        <f>IF(M100="","",IFERROR(M100*(1+IF(K100="",0,K100)+IF(L100="",0,L100)),""))</f>
        <v/>
      </c>
      <c r="O100" s="38">
        <f>IF(OR(N100="",D100="",E100=""),"",IFERROR((N100-VLOOKUP(D100&amp;"|"&amp;E100,Parameter!$A$20:$D$119,4,FALSE))/VLOOKUP(D100&amp;"|"&amp;E100,Parameter!$A$20:$D$119,4,FALSE),""))</f>
        <v/>
      </c>
      <c r="P100" s="11">
        <f>IF(A100="","",IF(OR(B100="",C100="",D100="",E100="",F100="",G100="",H100="",I100="",J100=""),"Unvollständig",IF(IFERROR(OR(I100&lt;Parameter!$B$10,I100&gt;Parameter!$B$11,J100&lt;Parameter!$B$12,J100&gt;Parameter!$B$13,K100&lt;0,K100&gt;Parameter!$B$14,L100&lt;0,L100&gt;Parameter!$B$15,VLOOKUP(D100&amp;"|"&amp;E100,Parameter!$A$20:$D$119,4,FALSE)=""),TRUE),"Prüfen","Vollständig")))</f>
        <v/>
      </c>
      <c r="Q100" s="3">
        <f>IF(A100="","",IF(COUNTIF($A$5:$A$104,A100)&gt;1,"ID doppelt",IF(P100="Unvollständig","Pflichtfelder ergänzen",IF(P100="Prüfen","Grenzen oder Zuordnung prüfen",IF(ABS(O100)&gt;Parameter!$B$16,"Abweichung prüfen","Plausibel")))))</f>
        <v/>
      </c>
      <c r="R100" s="17">
        <f>IF(OR(N100="",P100&lt;&gt;"Vollständig"),"",IFERROR(INT(Parameter!$B$8*60*Parameter!$B$9/N100),""))</f>
        <v/>
      </c>
      <c r="U100">
        <f>IFERROR(IF(Parameter!C115="","",Parameter!C115),"")</f>
        <v/>
      </c>
      <c r="X100">
        <f>IFERROR(Parameter!$B$16,"")</f>
        <v/>
      </c>
    </row>
    <row r="101" ht="21" customHeight="1">
      <c r="A101" s="18" t="n"/>
      <c r="B101" s="39" t="n"/>
      <c r="C101" s="20" t="n"/>
      <c r="D101" s="18" t="n"/>
      <c r="E101" s="20" t="n"/>
      <c r="F101" s="20" t="n"/>
      <c r="G101" s="20" t="n"/>
      <c r="H101" s="18" t="n"/>
      <c r="I101" s="40" t="n"/>
      <c r="J101" s="41" t="n"/>
      <c r="K101" s="41" t="n"/>
      <c r="L101" s="41" t="n"/>
      <c r="M101" s="35">
        <f>IF(OR(A101="",I101="",J101=""),"",IFERROR(I101*J101,""))</f>
        <v/>
      </c>
      <c r="N101" s="35">
        <f>IF(M101="","",IFERROR(M101*(1+IF(K101="",0,K101)+IF(L101="",0,L101)),""))</f>
        <v/>
      </c>
      <c r="O101" s="36">
        <f>IF(OR(N101="",D101="",E101=""),"",IFERROR((N101-VLOOKUP(D101&amp;"|"&amp;E101,Parameter!$A$20:$D$119,4,FALSE))/VLOOKUP(D101&amp;"|"&amp;E101,Parameter!$A$20:$D$119,4,FALSE),""))</f>
        <v/>
      </c>
      <c r="P101" s="10">
        <f>IF(A101="","",IF(OR(B101="",C101="",D101="",E101="",F101="",G101="",H101="",I101="",J101=""),"Unvollständig",IF(IFERROR(OR(I101&lt;Parameter!$B$10,I101&gt;Parameter!$B$11,J101&lt;Parameter!$B$12,J101&gt;Parameter!$B$13,K101&lt;0,K101&gt;Parameter!$B$14,L101&lt;0,L101&gt;Parameter!$B$15,VLOOKUP(D101&amp;"|"&amp;E101,Parameter!$A$20:$D$119,4,FALSE)=""),TRUE),"Prüfen","Vollständig")))</f>
        <v/>
      </c>
      <c r="Q101" s="9">
        <f>IF(A101="","",IF(COUNTIF($A$5:$A$104,A101)&gt;1,"ID doppelt",IF(P101="Unvollständig","Pflichtfelder ergänzen",IF(P101="Prüfen","Grenzen oder Zuordnung prüfen",IF(ABS(O101)&gt;Parameter!$B$16,"Abweichung prüfen","Plausibel")))))</f>
        <v/>
      </c>
      <c r="R101" s="14">
        <f>IF(OR(N101="",P101&lt;&gt;"Vollständig"),"",IFERROR(INT(Parameter!$B$8*60*Parameter!$B$9/N101),""))</f>
        <v/>
      </c>
      <c r="U101">
        <f>IFERROR(IF(Parameter!C116="","",Parameter!C116),"")</f>
        <v/>
      </c>
      <c r="X101">
        <f>IFERROR(Parameter!$B$16,"")</f>
        <v/>
      </c>
    </row>
    <row r="102" ht="21" customHeight="1">
      <c r="A102" s="18" t="n"/>
      <c r="B102" s="39" t="n"/>
      <c r="C102" s="20" t="n"/>
      <c r="D102" s="18" t="n"/>
      <c r="E102" s="20" t="n"/>
      <c r="F102" s="20" t="n"/>
      <c r="G102" s="20" t="n"/>
      <c r="H102" s="18" t="n"/>
      <c r="I102" s="40" t="n"/>
      <c r="J102" s="41" t="n"/>
      <c r="K102" s="41" t="n"/>
      <c r="L102" s="41" t="n"/>
      <c r="M102" s="37">
        <f>IF(OR(A102="",I102="",J102=""),"",IFERROR(I102*J102,""))</f>
        <v/>
      </c>
      <c r="N102" s="37">
        <f>IF(M102="","",IFERROR(M102*(1+IF(K102="",0,K102)+IF(L102="",0,L102)),""))</f>
        <v/>
      </c>
      <c r="O102" s="38">
        <f>IF(OR(N102="",D102="",E102=""),"",IFERROR((N102-VLOOKUP(D102&amp;"|"&amp;E102,Parameter!$A$20:$D$119,4,FALSE))/VLOOKUP(D102&amp;"|"&amp;E102,Parameter!$A$20:$D$119,4,FALSE),""))</f>
        <v/>
      </c>
      <c r="P102" s="11">
        <f>IF(A102="","",IF(OR(B102="",C102="",D102="",E102="",F102="",G102="",H102="",I102="",J102=""),"Unvollständig",IF(IFERROR(OR(I102&lt;Parameter!$B$10,I102&gt;Parameter!$B$11,J102&lt;Parameter!$B$12,J102&gt;Parameter!$B$13,K102&lt;0,K102&gt;Parameter!$B$14,L102&lt;0,L102&gt;Parameter!$B$15,VLOOKUP(D102&amp;"|"&amp;E102,Parameter!$A$20:$D$119,4,FALSE)=""),TRUE),"Prüfen","Vollständig")))</f>
        <v/>
      </c>
      <c r="Q102" s="3">
        <f>IF(A102="","",IF(COUNTIF($A$5:$A$104,A102)&gt;1,"ID doppelt",IF(P102="Unvollständig","Pflichtfelder ergänzen",IF(P102="Prüfen","Grenzen oder Zuordnung prüfen",IF(ABS(O102)&gt;Parameter!$B$16,"Abweichung prüfen","Plausibel")))))</f>
        <v/>
      </c>
      <c r="R102" s="17">
        <f>IF(OR(N102="",P102&lt;&gt;"Vollständig"),"",IFERROR(INT(Parameter!$B$8*60*Parameter!$B$9/N102),""))</f>
        <v/>
      </c>
      <c r="U102">
        <f>IFERROR(IF(Parameter!C117="","",Parameter!C117),"")</f>
        <v/>
      </c>
      <c r="X102">
        <f>IFERROR(Parameter!$B$16,"")</f>
        <v/>
      </c>
    </row>
    <row r="103" ht="21" customHeight="1">
      <c r="A103" s="18" t="n"/>
      <c r="B103" s="39" t="n"/>
      <c r="C103" s="20" t="n"/>
      <c r="D103" s="18" t="n"/>
      <c r="E103" s="20" t="n"/>
      <c r="F103" s="20" t="n"/>
      <c r="G103" s="20" t="n"/>
      <c r="H103" s="18" t="n"/>
      <c r="I103" s="40" t="n"/>
      <c r="J103" s="41" t="n"/>
      <c r="K103" s="41" t="n"/>
      <c r="L103" s="41" t="n"/>
      <c r="M103" s="35">
        <f>IF(OR(A103="",I103="",J103=""),"",IFERROR(I103*J103,""))</f>
        <v/>
      </c>
      <c r="N103" s="35">
        <f>IF(M103="","",IFERROR(M103*(1+IF(K103="",0,K103)+IF(L103="",0,L103)),""))</f>
        <v/>
      </c>
      <c r="O103" s="36">
        <f>IF(OR(N103="",D103="",E103=""),"",IFERROR((N103-VLOOKUP(D103&amp;"|"&amp;E103,Parameter!$A$20:$D$119,4,FALSE))/VLOOKUP(D103&amp;"|"&amp;E103,Parameter!$A$20:$D$119,4,FALSE),""))</f>
        <v/>
      </c>
      <c r="P103" s="10">
        <f>IF(A103="","",IF(OR(B103="",C103="",D103="",E103="",F103="",G103="",H103="",I103="",J103=""),"Unvollständig",IF(IFERROR(OR(I103&lt;Parameter!$B$10,I103&gt;Parameter!$B$11,J103&lt;Parameter!$B$12,J103&gt;Parameter!$B$13,K103&lt;0,K103&gt;Parameter!$B$14,L103&lt;0,L103&gt;Parameter!$B$15,VLOOKUP(D103&amp;"|"&amp;E103,Parameter!$A$20:$D$119,4,FALSE)=""),TRUE),"Prüfen","Vollständig")))</f>
        <v/>
      </c>
      <c r="Q103" s="9">
        <f>IF(A103="","",IF(COUNTIF($A$5:$A$104,A103)&gt;1,"ID doppelt",IF(P103="Unvollständig","Pflichtfelder ergänzen",IF(P103="Prüfen","Grenzen oder Zuordnung prüfen",IF(ABS(O103)&gt;Parameter!$B$16,"Abweichung prüfen","Plausibel")))))</f>
        <v/>
      </c>
      <c r="R103" s="14">
        <f>IF(OR(N103="",P103&lt;&gt;"Vollständig"),"",IFERROR(INT(Parameter!$B$8*60*Parameter!$B$9/N103),""))</f>
        <v/>
      </c>
      <c r="U103">
        <f>IFERROR(IF(Parameter!C118="","",Parameter!C118),"")</f>
        <v/>
      </c>
      <c r="X103">
        <f>IFERROR(Parameter!$B$16,"")</f>
        <v/>
      </c>
    </row>
    <row r="104" ht="21" customHeight="1">
      <c r="A104" s="18" t="n"/>
      <c r="B104" s="39" t="n"/>
      <c r="C104" s="20" t="n"/>
      <c r="D104" s="18" t="n"/>
      <c r="E104" s="20" t="n"/>
      <c r="F104" s="20" t="n"/>
      <c r="G104" s="20" t="n"/>
      <c r="H104" s="18" t="n"/>
      <c r="I104" s="40" t="n"/>
      <c r="J104" s="41" t="n"/>
      <c r="K104" s="41" t="n"/>
      <c r="L104" s="41" t="n"/>
      <c r="M104" s="37">
        <f>IF(OR(A104="",I104="",J104=""),"",IFERROR(I104*J104,""))</f>
        <v/>
      </c>
      <c r="N104" s="37">
        <f>IF(M104="","",IFERROR(M104*(1+IF(K104="",0,K104)+IF(L104="",0,L104)),""))</f>
        <v/>
      </c>
      <c r="O104" s="38">
        <f>IF(OR(N104="",D104="",E104=""),"",IFERROR((N104-VLOOKUP(D104&amp;"|"&amp;E104,Parameter!$A$20:$D$119,4,FALSE))/VLOOKUP(D104&amp;"|"&amp;E104,Parameter!$A$20:$D$119,4,FALSE),""))</f>
        <v/>
      </c>
      <c r="P104" s="11">
        <f>IF(A104="","",IF(OR(B104="",C104="",D104="",E104="",F104="",G104="",H104="",I104="",J104=""),"Unvollständig",IF(IFERROR(OR(I104&lt;Parameter!$B$10,I104&gt;Parameter!$B$11,J104&lt;Parameter!$B$12,J104&gt;Parameter!$B$13,K104&lt;0,K104&gt;Parameter!$B$14,L104&lt;0,L104&gt;Parameter!$B$15,VLOOKUP(D104&amp;"|"&amp;E104,Parameter!$A$20:$D$119,4,FALSE)=""),TRUE),"Prüfen","Vollständig")))</f>
        <v/>
      </c>
      <c r="Q104" s="3">
        <f>IF(A104="","",IF(COUNTIF($A$5:$A$104,A104)&gt;1,"ID doppelt",IF(P104="Unvollständig","Pflichtfelder ergänzen",IF(P104="Prüfen","Grenzen oder Zuordnung prüfen",IF(ABS(O104)&gt;Parameter!$B$16,"Abweichung prüfen","Plausibel")))))</f>
        <v/>
      </c>
      <c r="R104" s="17">
        <f>IF(OR(N104="",P104&lt;&gt;"Vollständig"),"",IFERROR(INT(Parameter!$B$8*60*Parameter!$B$9/N104),""))</f>
        <v/>
      </c>
      <c r="U104">
        <f>IFERROR(IF(Parameter!C119="","",Parameter!C119),"")</f>
        <v/>
      </c>
      <c r="X104">
        <f>IFERROR(Parameter!$B$16,"")</f>
        <v/>
      </c>
    </row>
  </sheetData>
  <autoFilter ref="A4:R104"/>
  <mergeCells count="1">
    <mergeCell ref="A1:R1"/>
  </mergeCells>
  <conditionalFormatting sqref="A5:A104">
    <cfRule type="expression" priority="1" dxfId="1">
      <formula>AND(A5&lt;&gt;"",COUNTIF($A$5:$A$104,A5)&gt;1)</formula>
    </cfRule>
  </conditionalFormatting>
  <conditionalFormatting sqref="I5:I104">
    <cfRule type="expression" priority="2" dxfId="1">
      <formula>AND(I5&lt;&gt;"",OR(I5&lt;$X$2,I5&gt;$X$3))</formula>
    </cfRule>
  </conditionalFormatting>
  <conditionalFormatting sqref="J5:L104">
    <cfRule type="expression" priority="3" dxfId="1">
      <formula>OR(AND(J5&lt;&gt;"",OR(J5&lt;$X$4,J5&gt;$X$5)),AND(K5&lt;&gt;"",OR(K5&lt;0,K5&gt;$X$6)),AND(L5&lt;&gt;"",OR(L5&lt;0,L5&gt;$X$7)))</formula>
    </cfRule>
  </conditionalFormatting>
  <conditionalFormatting sqref="O5:O104">
    <cfRule type="expression" priority="4" dxfId="1">
      <formula>AND(O5&lt;&gt;"",ABS(O5)&gt;$X$8)</formula>
    </cfRule>
  </conditionalFormatting>
  <conditionalFormatting sqref="P5:P104">
    <cfRule type="expression" priority="5" dxfId="2">
      <formula>P5="Vollständig"</formula>
    </cfRule>
  </conditionalFormatting>
  <conditionalFormatting sqref="P5:Q104">
    <cfRule type="expression" priority="6" dxfId="1">
      <formula>OR($P5="Prüfen",$P5="Unvollständig",$Q5="ID doppelt")</formula>
    </cfRule>
  </conditionalFormatting>
  <dataValidations count="11">
    <dataValidation sqref="A5:A104" showDropDown="0" showInputMessage="1" showErrorMessage="1" allowBlank="0" errorTitle="Aufnahme-ID prüfen" error="Die Aufnahme-ID ist bereits vorhanden. Die Eingabe kann übernommen werden, muss aber manuell geprüft werden." promptTitle="Eindeutige Kennung" prompt="Eine eindeutige fiktive Aufnahme-ID eingeben." type="custom" errorStyle="warning">
      <formula1>OR(A5="",COUNTIF($A$5:$A$104,A5)=1)</formula1>
    </dataValidation>
    <dataValidation sqref="B5:B104" showDropDown="0" showInputMessage="0" showErrorMessage="1" allowBlank="0" errorTitle="Datum prüfen" error="Das Datum liegt außerhalb des vorbereiteten Prüfzeitraums." type="date" errorStyle="warning" operator="between">
      <formula1>DATE(2024,1,1)</formula1>
      <formula2>DATE(2027,12,31)</formula2>
    </dataValidation>
    <dataValidation sqref="D5:D104" showDropDown="0" showInputMessage="0" showErrorMessage="1" allowBlank="0" errorTitle="Artikel prüfen" error="Bitte einen vorbereiteten Artikel wählen oder eine abweichende Eingabe fachlich prüfen." type="list" errorStyle="warning">
      <formula1>$T$5:$T$7</formula1>
    </dataValidation>
    <dataValidation sqref="E5:E104" showDropDown="0" showInputMessage="0" showErrorMessage="1" allowBlank="0" errorTitle="Arbeitsgang prüfen" error="Bitte einen vorbereiteten Arbeitsgang wählen oder die Zuordnung fachlich prüfen." type="list" errorStyle="warning">
      <formula1>$U$5:$U$9</formula1>
    </dataValidation>
    <dataValidation sqref="F5:F104" showDropDown="0" showInputMessage="0" showErrorMessage="1" allowBlank="0" errorTitle="Anlage auswählen" error="Bitte eine der vorbereiteten fiktiven Anlagen auswählen." type="list" errorStyle="stop">
      <formula1>$V$5:$V$7</formula1>
    </dataValidation>
    <dataValidation sqref="G5:G104" showDropDown="0" showInputMessage="0" showErrorMessage="1" allowBlank="0" errorTitle="Rolle auswählen" error="Bitte eine der vorbereiteten Verantwortungsrollen auswählen." type="list" errorStyle="stop">
      <formula1>$W$5:$W$7</formula1>
    </dataValidation>
    <dataValidation sqref="H5:H104" showDropDown="0" showInputMessage="0" showErrorMessage="1" allowBlank="0" errorTitle="Zyklusnummer prüfen" error="Eine ganze Zahl zwischen 1 und 999 verwenden." type="whole" errorStyle="warning" operator="between">
      <formula1>1</formula1>
      <formula2>999</formula2>
    </dataValidation>
    <dataValidation sqref="I5:I104" showDropDown="0" showInputMessage="0" showErrorMessage="1" allowBlank="0" errorTitle="Messzeit prüfen" error="Die Messzeit liegt außerhalb der veränderbaren Plausibilitätsgrenzen." type="decimal" errorStyle="warning" operator="between">
      <formula1>$X$2</formula1>
      <formula2>$X$3</formula2>
    </dataValidation>
    <dataValidation sqref="J5:J104" showDropDown="0" showInputMessage="0" showErrorMessage="1" allowBlank="0" errorTitle="Leistungsgrad prüfen" error="Der Leistungsgrad liegt außerhalb der veränderbaren Plausibilitätsgrenzen." type="decimal" errorStyle="warning" operator="between">
      <formula1>$X$4</formula1>
      <formula2>$X$5</formula2>
    </dataValidation>
    <dataValidation sqref="K5:K104" showDropDown="0" showInputMessage="0" showErrorMessage="1" allowBlank="0" errorTitle="Erholungszuschlag prüfen" error="Der Zuschlag liegt außerhalb der veränderbaren Plausibilitätsgrenze." type="decimal" errorStyle="warning" operator="between">
      <formula1>0</formula1>
      <formula2>$X$6</formula2>
    </dataValidation>
    <dataValidation sqref="L5:L104" showDropDown="0" showInputMessage="0" showErrorMessage="1" allowBlank="0" errorTitle="Verteilzuschlag prüfen" error="Der Zuschlag liegt außerhalb der veränderbaren Plausibilitätsgrenze." type="decimal" errorStyle="warning" operator="between">
      <formula1>0</formula1>
      <formula2>$X$7</formula2>
    </dataValidation>
  </dataValidations>
  <pageMargins left="0.35" right="0.35" top="0.5" bottom="0.5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19"/>
  <sheetViews>
    <sheetView showGridLines="0" workbookViewId="0">
      <pane ySplit="19" topLeftCell="A20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23" customWidth="1" min="3" max="3"/>
    <col width="55" customWidth="1" min="4" max="4"/>
  </cols>
  <sheetData>
    <row r="1" ht="28" customHeight="1">
      <c r="A1" s="1" t="inlineStr">
        <is>
          <t>Parameter – veränderbare Annahmen und Referenzen</t>
        </is>
      </c>
      <c r="B1" s="30" t="n"/>
      <c r="C1" s="30" t="n"/>
      <c r="D1" s="31" t="n"/>
    </row>
    <row r="2" ht="31" customHeight="1">
      <c r="A2" s="2" t="inlineStr">
        <is>
          <t>Zweck</t>
        </is>
      </c>
      <c r="B2" s="3" t="inlineStr">
        <is>
          <t>Stellt veränderbare Grenzen, Kapazitätsannahmen und interne Vergleichswerte bereit.</t>
        </is>
      </c>
    </row>
    <row r="3" ht="31" customHeight="1">
      <c r="A3" s="2" t="inlineStr">
        <is>
          <t>Datenquelle</t>
        </is>
      </c>
      <c r="B3" s="3" t="inlineStr">
        <is>
          <t>Manuelle, betriebsintern zu prüfende Annahmen und fiktive Referenzwerte; keine festgeschriebene Norm.</t>
        </is>
      </c>
    </row>
    <row r="4" ht="31" customHeight="1">
      <c r="A4" s="2" t="inlineStr">
        <is>
          <t>Sichtbares Ergebnis</t>
        </is>
      </c>
      <c r="B4" s="3" t="inlineStr">
        <is>
          <t>Nachvollziehbare Rechengrößen sowie ein vorbereiteter Referenzkatalog mit 100 nutzbaren Zeilen.</t>
        </is>
      </c>
    </row>
    <row r="5"/>
    <row r="6">
      <c r="A6" s="23" t="inlineStr">
        <is>
          <t>Veränderbare Annahmen</t>
        </is>
      </c>
      <c r="B6" s="23" t="n"/>
      <c r="C6" s="23" t="n"/>
      <c r="D6" s="23" t="n"/>
    </row>
    <row r="7">
      <c r="A7" s="5" t="inlineStr">
        <is>
          <t>Parameter</t>
        </is>
      </c>
      <c r="B7" s="5" t="inlineStr">
        <is>
          <t>Eingabewert</t>
        </is>
      </c>
      <c r="C7" s="5" t="inlineStr">
        <is>
          <t>Einheit</t>
        </is>
      </c>
      <c r="D7" s="5" t="inlineStr">
        <is>
          <t>Verwendung und Leerwertverhalten</t>
        </is>
      </c>
    </row>
    <row r="8">
      <c r="A8" s="9" t="inlineStr">
        <is>
          <t>Verfügbare Schichtdauer</t>
        </is>
      </c>
      <c r="B8" s="24" t="n">
        <v>450</v>
      </c>
      <c r="C8" s="10" t="inlineStr">
        <is>
          <t>min</t>
        </is>
      </c>
      <c r="D8" s="9" t="inlineStr">
        <is>
          <t>Pflicht; Basis der rechnerischen Planmenge.</t>
        </is>
      </c>
    </row>
    <row r="9">
      <c r="A9" s="3" t="inlineStr">
        <is>
          <t>Planbarer Nutzungsanteil</t>
        </is>
      </c>
      <c r="B9" s="41" t="n">
        <v>0.85</v>
      </c>
      <c r="C9" s="11" t="inlineStr">
        <is>
          <t>%</t>
        </is>
      </c>
      <c r="D9" s="3" t="inlineStr">
        <is>
          <t>Pflicht; wird mit der Schichtdauer multipliziert.</t>
        </is>
      </c>
    </row>
    <row r="10">
      <c r="A10" s="9" t="inlineStr">
        <is>
          <t>Minimale plausible Messzeit</t>
        </is>
      </c>
      <c r="B10" s="25" t="n">
        <v>0.1</v>
      </c>
      <c r="C10" s="10" t="inlineStr">
        <is>
          <t>s</t>
        </is>
      </c>
      <c r="D10" s="9" t="inlineStr">
        <is>
          <t>Pflicht; kleinere Werte erhalten einen Prüfstatus.</t>
        </is>
      </c>
    </row>
    <row r="11">
      <c r="A11" s="3" t="inlineStr">
        <is>
          <t>Maximale plausible Messzeit</t>
        </is>
      </c>
      <c r="B11" s="25" t="n">
        <v>3600</v>
      </c>
      <c r="C11" s="11" t="inlineStr">
        <is>
          <t>s</t>
        </is>
      </c>
      <c r="D11" s="3" t="inlineStr">
        <is>
          <t>Pflicht; größere Werte erhalten einen Prüfstatus.</t>
        </is>
      </c>
    </row>
    <row r="12">
      <c r="A12" s="9" t="inlineStr">
        <is>
          <t>Minimaler Leistungsgrad</t>
        </is>
      </c>
      <c r="B12" s="41" t="n">
        <v>0.5</v>
      </c>
      <c r="C12" s="10" t="inlineStr">
        <is>
          <t>%</t>
        </is>
      </c>
      <c r="D12" s="9" t="inlineStr">
        <is>
          <t>Pflicht; Untergrenze für die visuelle Plausibilitätsprüfung.</t>
        </is>
      </c>
    </row>
    <row r="13">
      <c r="A13" s="3" t="inlineStr">
        <is>
          <t>Maximaler Leistungsgrad</t>
        </is>
      </c>
      <c r="B13" s="41" t="n">
        <v>1.5</v>
      </c>
      <c r="C13" s="11" t="inlineStr">
        <is>
          <t>%</t>
        </is>
      </c>
      <c r="D13" s="3" t="inlineStr">
        <is>
          <t>Pflicht; Obergrenze, Grenzwert ist zulässig.</t>
        </is>
      </c>
    </row>
    <row r="14">
      <c r="A14" s="9" t="inlineStr">
        <is>
          <t>Maximaler Erholungszuschlag</t>
        </is>
      </c>
      <c r="B14" s="41" t="n">
        <v>0.3</v>
      </c>
      <c r="C14" s="10" t="inlineStr">
        <is>
          <t>%</t>
        </is>
      </c>
      <c r="D14" s="9" t="inlineStr">
        <is>
          <t>Pflicht; Überschreitungen werden markiert.</t>
        </is>
      </c>
    </row>
    <row r="15">
      <c r="A15" s="3" t="inlineStr">
        <is>
          <t>Maximaler Verteilzuschlag</t>
        </is>
      </c>
      <c r="B15" s="41" t="n">
        <v>0.3</v>
      </c>
      <c r="C15" s="11" t="inlineStr">
        <is>
          <t>%</t>
        </is>
      </c>
      <c r="D15" s="3" t="inlineStr">
        <is>
          <t>Pflicht; Überschreitungen werden markiert.</t>
        </is>
      </c>
    </row>
    <row r="16">
      <c r="A16" s="9" t="inlineStr">
        <is>
          <t>Abweichungsgrenze zur Referenz</t>
        </is>
      </c>
      <c r="B16" s="41" t="n">
        <v>0.15</v>
      </c>
      <c r="C16" s="10" t="inlineStr">
        <is>
          <t>%</t>
        </is>
      </c>
      <c r="D16" s="9" t="inlineStr">
        <is>
          <t>Pflicht; steuert den Entscheidungshinweis.</t>
        </is>
      </c>
    </row>
    <row r="17"/>
    <row r="18">
      <c r="A18" s="23" t="inlineStr">
        <is>
          <t>Interner Referenzkatalog</t>
        </is>
      </c>
      <c r="B18" s="23" t="n"/>
      <c r="C18" s="23" t="n"/>
      <c r="D18" s="23" t="n"/>
    </row>
    <row r="19">
      <c r="A19" s="5" t="inlineStr">
        <is>
          <t>Suchschlüssel</t>
        </is>
      </c>
      <c r="B19" s="5" t="inlineStr">
        <is>
          <t>Artikel</t>
        </is>
      </c>
      <c r="C19" s="5" t="inlineStr">
        <is>
          <t>Arbeitsgang</t>
        </is>
      </c>
      <c r="D19" s="5" t="inlineStr">
        <is>
          <t>Referenz-Standardzeit (s)</t>
        </is>
      </c>
    </row>
    <row r="20">
      <c r="A20" s="10">
        <f>IF(OR(B20="",C20=""),"",B20&amp;"|"&amp;C20)</f>
        <v/>
      </c>
      <c r="B20" s="20" t="inlineStr">
        <is>
          <t>AX-17</t>
        </is>
      </c>
      <c r="C20" s="20" t="inlineStr">
        <is>
          <t>Zuschnitt</t>
        </is>
      </c>
      <c r="D20" s="40" t="n">
        <v>45</v>
      </c>
    </row>
    <row r="21">
      <c r="A21" s="11">
        <f>IF(OR(B21="",C21=""),"",B21&amp;"|"&amp;C21)</f>
        <v/>
      </c>
      <c r="B21" s="20" t="inlineStr">
        <is>
          <t>AX-17</t>
        </is>
      </c>
      <c r="C21" s="20" t="inlineStr">
        <is>
          <t>Entgraten</t>
        </is>
      </c>
      <c r="D21" s="40" t="n">
        <v>34</v>
      </c>
    </row>
    <row r="22">
      <c r="A22" s="10">
        <f>IF(OR(B22="",C22=""),"",B22&amp;"|"&amp;C22)</f>
        <v/>
      </c>
      <c r="B22" s="20" t="inlineStr">
        <is>
          <t>BZ-42</t>
        </is>
      </c>
      <c r="C22" s="20" t="inlineStr">
        <is>
          <t>Bohren</t>
        </is>
      </c>
      <c r="D22" s="40" t="n">
        <v>59</v>
      </c>
    </row>
    <row r="23">
      <c r="A23" s="11">
        <f>IF(OR(B23="",C23=""),"",B23&amp;"|"&amp;C23)</f>
        <v/>
      </c>
      <c r="B23" s="20" t="inlineStr">
        <is>
          <t>BZ-42</t>
        </is>
      </c>
      <c r="C23" s="20" t="inlineStr">
        <is>
          <t>Prüfen</t>
        </is>
      </c>
      <c r="D23" s="40" t="n">
        <v>27</v>
      </c>
    </row>
    <row r="24">
      <c r="A24" s="10">
        <f>IF(OR(B24="",C24=""),"",B24&amp;"|"&amp;C24)</f>
        <v/>
      </c>
      <c r="B24" s="20" t="inlineStr">
        <is>
          <t>CM-08</t>
        </is>
      </c>
      <c r="C24" s="20" t="inlineStr">
        <is>
          <t>Montieren</t>
        </is>
      </c>
      <c r="D24" s="40" t="n">
        <v>135</v>
      </c>
    </row>
    <row r="25">
      <c r="A25" s="11">
        <f>IF(OR(B25="",C25=""),"",B25&amp;"|"&amp;C25)</f>
        <v/>
      </c>
      <c r="B25" s="20" t="n"/>
      <c r="C25" s="20" t="n"/>
      <c r="D25" s="40" t="n"/>
    </row>
    <row r="26">
      <c r="A26" s="10">
        <f>IF(OR(B26="",C26=""),"",B26&amp;"|"&amp;C26)</f>
        <v/>
      </c>
      <c r="B26" s="20" t="n"/>
      <c r="C26" s="20" t="n"/>
      <c r="D26" s="40" t="n"/>
    </row>
    <row r="27">
      <c r="A27" s="11">
        <f>IF(OR(B27="",C27=""),"",B27&amp;"|"&amp;C27)</f>
        <v/>
      </c>
      <c r="B27" s="20" t="n"/>
      <c r="C27" s="20" t="n"/>
      <c r="D27" s="40" t="n"/>
    </row>
    <row r="28">
      <c r="A28" s="10">
        <f>IF(OR(B28="",C28=""),"",B28&amp;"|"&amp;C28)</f>
        <v/>
      </c>
      <c r="B28" s="20" t="n"/>
      <c r="C28" s="20" t="n"/>
      <c r="D28" s="40" t="n"/>
    </row>
    <row r="29">
      <c r="A29" s="11">
        <f>IF(OR(B29="",C29=""),"",B29&amp;"|"&amp;C29)</f>
        <v/>
      </c>
      <c r="B29" s="20" t="n"/>
      <c r="C29" s="20" t="n"/>
      <c r="D29" s="40" t="n"/>
    </row>
    <row r="30">
      <c r="A30" s="10">
        <f>IF(OR(B30="",C30=""),"",B30&amp;"|"&amp;C30)</f>
        <v/>
      </c>
      <c r="B30" s="20" t="n"/>
      <c r="C30" s="20" t="n"/>
      <c r="D30" s="40" t="n"/>
    </row>
    <row r="31">
      <c r="A31" s="11">
        <f>IF(OR(B31="",C31=""),"",B31&amp;"|"&amp;C31)</f>
        <v/>
      </c>
      <c r="B31" s="20" t="n"/>
      <c r="C31" s="20" t="n"/>
      <c r="D31" s="40" t="n"/>
    </row>
    <row r="32">
      <c r="A32" s="10">
        <f>IF(OR(B32="",C32=""),"",B32&amp;"|"&amp;C32)</f>
        <v/>
      </c>
      <c r="B32" s="20" t="n"/>
      <c r="C32" s="20" t="n"/>
      <c r="D32" s="40" t="n"/>
    </row>
    <row r="33">
      <c r="A33" s="11">
        <f>IF(OR(B33="",C33=""),"",B33&amp;"|"&amp;C33)</f>
        <v/>
      </c>
      <c r="B33" s="20" t="n"/>
      <c r="C33" s="20" t="n"/>
      <c r="D33" s="40" t="n"/>
    </row>
    <row r="34">
      <c r="A34" s="10">
        <f>IF(OR(B34="",C34=""),"",B34&amp;"|"&amp;C34)</f>
        <v/>
      </c>
      <c r="B34" s="20" t="n"/>
      <c r="C34" s="20" t="n"/>
      <c r="D34" s="40" t="n"/>
    </row>
    <row r="35">
      <c r="A35" s="11">
        <f>IF(OR(B35="",C35=""),"",B35&amp;"|"&amp;C35)</f>
        <v/>
      </c>
      <c r="B35" s="20" t="n"/>
      <c r="C35" s="20" t="n"/>
      <c r="D35" s="40" t="n"/>
    </row>
    <row r="36">
      <c r="A36" s="10">
        <f>IF(OR(B36="",C36=""),"",B36&amp;"|"&amp;C36)</f>
        <v/>
      </c>
      <c r="B36" s="20" t="n"/>
      <c r="C36" s="20" t="n"/>
      <c r="D36" s="40" t="n"/>
    </row>
    <row r="37">
      <c r="A37" s="11">
        <f>IF(OR(B37="",C37=""),"",B37&amp;"|"&amp;C37)</f>
        <v/>
      </c>
      <c r="B37" s="20" t="n"/>
      <c r="C37" s="20" t="n"/>
      <c r="D37" s="40" t="n"/>
    </row>
    <row r="38">
      <c r="A38" s="10">
        <f>IF(OR(B38="",C38=""),"",B38&amp;"|"&amp;C38)</f>
        <v/>
      </c>
      <c r="B38" s="20" t="n"/>
      <c r="C38" s="20" t="n"/>
      <c r="D38" s="40" t="n"/>
    </row>
    <row r="39">
      <c r="A39" s="11">
        <f>IF(OR(B39="",C39=""),"",B39&amp;"|"&amp;C39)</f>
        <v/>
      </c>
      <c r="B39" s="20" t="n"/>
      <c r="C39" s="20" t="n"/>
      <c r="D39" s="40" t="n"/>
    </row>
    <row r="40">
      <c r="A40" s="10">
        <f>IF(OR(B40="",C40=""),"",B40&amp;"|"&amp;C40)</f>
        <v/>
      </c>
      <c r="B40" s="20" t="n"/>
      <c r="C40" s="20" t="n"/>
      <c r="D40" s="40" t="n"/>
    </row>
    <row r="41">
      <c r="A41" s="11">
        <f>IF(OR(B41="",C41=""),"",B41&amp;"|"&amp;C41)</f>
        <v/>
      </c>
      <c r="B41" s="20" t="n"/>
      <c r="C41" s="20" t="n"/>
      <c r="D41" s="40" t="n"/>
    </row>
    <row r="42">
      <c r="A42" s="10">
        <f>IF(OR(B42="",C42=""),"",B42&amp;"|"&amp;C42)</f>
        <v/>
      </c>
      <c r="B42" s="20" t="n"/>
      <c r="C42" s="20" t="n"/>
      <c r="D42" s="40" t="n"/>
    </row>
    <row r="43">
      <c r="A43" s="11">
        <f>IF(OR(B43="",C43=""),"",B43&amp;"|"&amp;C43)</f>
        <v/>
      </c>
      <c r="B43" s="20" t="n"/>
      <c r="C43" s="20" t="n"/>
      <c r="D43" s="40" t="n"/>
    </row>
    <row r="44">
      <c r="A44" s="10">
        <f>IF(OR(B44="",C44=""),"",B44&amp;"|"&amp;C44)</f>
        <v/>
      </c>
      <c r="B44" s="20" t="n"/>
      <c r="C44" s="20" t="n"/>
      <c r="D44" s="40" t="n"/>
    </row>
    <row r="45">
      <c r="A45" s="11">
        <f>IF(OR(B45="",C45=""),"",B45&amp;"|"&amp;C45)</f>
        <v/>
      </c>
      <c r="B45" s="20" t="n"/>
      <c r="C45" s="20" t="n"/>
      <c r="D45" s="40" t="n"/>
    </row>
    <row r="46">
      <c r="A46" s="10">
        <f>IF(OR(B46="",C46=""),"",B46&amp;"|"&amp;C46)</f>
        <v/>
      </c>
      <c r="B46" s="20" t="n"/>
      <c r="C46" s="20" t="n"/>
      <c r="D46" s="40" t="n"/>
    </row>
    <row r="47">
      <c r="A47" s="11">
        <f>IF(OR(B47="",C47=""),"",B47&amp;"|"&amp;C47)</f>
        <v/>
      </c>
      <c r="B47" s="20" t="n"/>
      <c r="C47" s="20" t="n"/>
      <c r="D47" s="40" t="n"/>
    </row>
    <row r="48">
      <c r="A48" s="10">
        <f>IF(OR(B48="",C48=""),"",B48&amp;"|"&amp;C48)</f>
        <v/>
      </c>
      <c r="B48" s="20" t="n"/>
      <c r="C48" s="20" t="n"/>
      <c r="D48" s="40" t="n"/>
    </row>
    <row r="49">
      <c r="A49" s="11">
        <f>IF(OR(B49="",C49=""),"",B49&amp;"|"&amp;C49)</f>
        <v/>
      </c>
      <c r="B49" s="20" t="n"/>
      <c r="C49" s="20" t="n"/>
      <c r="D49" s="40" t="n"/>
    </row>
    <row r="50">
      <c r="A50" s="10">
        <f>IF(OR(B50="",C50=""),"",B50&amp;"|"&amp;C50)</f>
        <v/>
      </c>
      <c r="B50" s="20" t="n"/>
      <c r="C50" s="20" t="n"/>
      <c r="D50" s="40" t="n"/>
    </row>
    <row r="51">
      <c r="A51" s="11">
        <f>IF(OR(B51="",C51=""),"",B51&amp;"|"&amp;C51)</f>
        <v/>
      </c>
      <c r="B51" s="20" t="n"/>
      <c r="C51" s="20" t="n"/>
      <c r="D51" s="40" t="n"/>
    </row>
    <row r="52">
      <c r="A52" s="10">
        <f>IF(OR(B52="",C52=""),"",B52&amp;"|"&amp;C52)</f>
        <v/>
      </c>
      <c r="B52" s="20" t="n"/>
      <c r="C52" s="20" t="n"/>
      <c r="D52" s="40" t="n"/>
    </row>
    <row r="53">
      <c r="A53" s="11">
        <f>IF(OR(B53="",C53=""),"",B53&amp;"|"&amp;C53)</f>
        <v/>
      </c>
      <c r="B53" s="20" t="n"/>
      <c r="C53" s="20" t="n"/>
      <c r="D53" s="40" t="n"/>
    </row>
    <row r="54">
      <c r="A54" s="10">
        <f>IF(OR(B54="",C54=""),"",B54&amp;"|"&amp;C54)</f>
        <v/>
      </c>
      <c r="B54" s="20" t="n"/>
      <c r="C54" s="20" t="n"/>
      <c r="D54" s="40" t="n"/>
    </row>
    <row r="55">
      <c r="A55" s="11">
        <f>IF(OR(B55="",C55=""),"",B55&amp;"|"&amp;C55)</f>
        <v/>
      </c>
      <c r="B55" s="20" t="n"/>
      <c r="C55" s="20" t="n"/>
      <c r="D55" s="40" t="n"/>
    </row>
    <row r="56">
      <c r="A56" s="10">
        <f>IF(OR(B56="",C56=""),"",B56&amp;"|"&amp;C56)</f>
        <v/>
      </c>
      <c r="B56" s="20" t="n"/>
      <c r="C56" s="20" t="n"/>
      <c r="D56" s="40" t="n"/>
    </row>
    <row r="57">
      <c r="A57" s="11">
        <f>IF(OR(B57="",C57=""),"",B57&amp;"|"&amp;C57)</f>
        <v/>
      </c>
      <c r="B57" s="20" t="n"/>
      <c r="C57" s="20" t="n"/>
      <c r="D57" s="40" t="n"/>
    </row>
    <row r="58">
      <c r="A58" s="10">
        <f>IF(OR(B58="",C58=""),"",B58&amp;"|"&amp;C58)</f>
        <v/>
      </c>
      <c r="B58" s="20" t="n"/>
      <c r="C58" s="20" t="n"/>
      <c r="D58" s="40" t="n"/>
    </row>
    <row r="59">
      <c r="A59" s="11">
        <f>IF(OR(B59="",C59=""),"",B59&amp;"|"&amp;C59)</f>
        <v/>
      </c>
      <c r="B59" s="20" t="n"/>
      <c r="C59" s="20" t="n"/>
      <c r="D59" s="40" t="n"/>
    </row>
    <row r="60">
      <c r="A60" s="10">
        <f>IF(OR(B60="",C60=""),"",B60&amp;"|"&amp;C60)</f>
        <v/>
      </c>
      <c r="B60" s="20" t="n"/>
      <c r="C60" s="20" t="n"/>
      <c r="D60" s="40" t="n"/>
    </row>
    <row r="61">
      <c r="A61" s="11">
        <f>IF(OR(B61="",C61=""),"",B61&amp;"|"&amp;C61)</f>
        <v/>
      </c>
      <c r="B61" s="20" t="n"/>
      <c r="C61" s="20" t="n"/>
      <c r="D61" s="40" t="n"/>
    </row>
    <row r="62">
      <c r="A62" s="10">
        <f>IF(OR(B62="",C62=""),"",B62&amp;"|"&amp;C62)</f>
        <v/>
      </c>
      <c r="B62" s="20" t="n"/>
      <c r="C62" s="20" t="n"/>
      <c r="D62" s="40" t="n"/>
    </row>
    <row r="63">
      <c r="A63" s="11">
        <f>IF(OR(B63="",C63=""),"",B63&amp;"|"&amp;C63)</f>
        <v/>
      </c>
      <c r="B63" s="20" t="n"/>
      <c r="C63" s="20" t="n"/>
      <c r="D63" s="40" t="n"/>
    </row>
    <row r="64">
      <c r="A64" s="10">
        <f>IF(OR(B64="",C64=""),"",B64&amp;"|"&amp;C64)</f>
        <v/>
      </c>
      <c r="B64" s="20" t="n"/>
      <c r="C64" s="20" t="n"/>
      <c r="D64" s="40" t="n"/>
    </row>
    <row r="65">
      <c r="A65" s="11">
        <f>IF(OR(B65="",C65=""),"",B65&amp;"|"&amp;C65)</f>
        <v/>
      </c>
      <c r="B65" s="20" t="n"/>
      <c r="C65" s="20" t="n"/>
      <c r="D65" s="40" t="n"/>
    </row>
    <row r="66">
      <c r="A66" s="10">
        <f>IF(OR(B66="",C66=""),"",B66&amp;"|"&amp;C66)</f>
        <v/>
      </c>
      <c r="B66" s="20" t="n"/>
      <c r="C66" s="20" t="n"/>
      <c r="D66" s="40" t="n"/>
    </row>
    <row r="67">
      <c r="A67" s="11">
        <f>IF(OR(B67="",C67=""),"",B67&amp;"|"&amp;C67)</f>
        <v/>
      </c>
      <c r="B67" s="20" t="n"/>
      <c r="C67" s="20" t="n"/>
      <c r="D67" s="40" t="n"/>
    </row>
    <row r="68">
      <c r="A68" s="10">
        <f>IF(OR(B68="",C68=""),"",B68&amp;"|"&amp;C68)</f>
        <v/>
      </c>
      <c r="B68" s="20" t="n"/>
      <c r="C68" s="20" t="n"/>
      <c r="D68" s="40" t="n"/>
    </row>
    <row r="69">
      <c r="A69" s="11">
        <f>IF(OR(B69="",C69=""),"",B69&amp;"|"&amp;C69)</f>
        <v/>
      </c>
      <c r="B69" s="20" t="n"/>
      <c r="C69" s="20" t="n"/>
      <c r="D69" s="40" t="n"/>
    </row>
    <row r="70">
      <c r="A70" s="10">
        <f>IF(OR(B70="",C70=""),"",B70&amp;"|"&amp;C70)</f>
        <v/>
      </c>
      <c r="B70" s="20" t="n"/>
      <c r="C70" s="20" t="n"/>
      <c r="D70" s="40" t="n"/>
    </row>
    <row r="71">
      <c r="A71" s="11">
        <f>IF(OR(B71="",C71=""),"",B71&amp;"|"&amp;C71)</f>
        <v/>
      </c>
      <c r="B71" s="20" t="n"/>
      <c r="C71" s="20" t="n"/>
      <c r="D71" s="40" t="n"/>
    </row>
    <row r="72">
      <c r="A72" s="10">
        <f>IF(OR(B72="",C72=""),"",B72&amp;"|"&amp;C72)</f>
        <v/>
      </c>
      <c r="B72" s="20" t="n"/>
      <c r="C72" s="20" t="n"/>
      <c r="D72" s="40" t="n"/>
    </row>
    <row r="73">
      <c r="A73" s="11">
        <f>IF(OR(B73="",C73=""),"",B73&amp;"|"&amp;C73)</f>
        <v/>
      </c>
      <c r="B73" s="20" t="n"/>
      <c r="C73" s="20" t="n"/>
      <c r="D73" s="40" t="n"/>
    </row>
    <row r="74">
      <c r="A74" s="10">
        <f>IF(OR(B74="",C74=""),"",B74&amp;"|"&amp;C74)</f>
        <v/>
      </c>
      <c r="B74" s="20" t="n"/>
      <c r="C74" s="20" t="n"/>
      <c r="D74" s="40" t="n"/>
    </row>
    <row r="75">
      <c r="A75" s="11">
        <f>IF(OR(B75="",C75=""),"",B75&amp;"|"&amp;C75)</f>
        <v/>
      </c>
      <c r="B75" s="20" t="n"/>
      <c r="C75" s="20" t="n"/>
      <c r="D75" s="40" t="n"/>
    </row>
    <row r="76">
      <c r="A76" s="10">
        <f>IF(OR(B76="",C76=""),"",B76&amp;"|"&amp;C76)</f>
        <v/>
      </c>
      <c r="B76" s="20" t="n"/>
      <c r="C76" s="20" t="n"/>
      <c r="D76" s="40" t="n"/>
    </row>
    <row r="77">
      <c r="A77" s="11">
        <f>IF(OR(B77="",C77=""),"",B77&amp;"|"&amp;C77)</f>
        <v/>
      </c>
      <c r="B77" s="20" t="n"/>
      <c r="C77" s="20" t="n"/>
      <c r="D77" s="40" t="n"/>
    </row>
    <row r="78">
      <c r="A78" s="10">
        <f>IF(OR(B78="",C78=""),"",B78&amp;"|"&amp;C78)</f>
        <v/>
      </c>
      <c r="B78" s="20" t="n"/>
      <c r="C78" s="20" t="n"/>
      <c r="D78" s="40" t="n"/>
    </row>
    <row r="79">
      <c r="A79" s="11">
        <f>IF(OR(B79="",C79=""),"",B79&amp;"|"&amp;C79)</f>
        <v/>
      </c>
      <c r="B79" s="20" t="n"/>
      <c r="C79" s="20" t="n"/>
      <c r="D79" s="40" t="n"/>
    </row>
    <row r="80">
      <c r="A80" s="10">
        <f>IF(OR(B80="",C80=""),"",B80&amp;"|"&amp;C80)</f>
        <v/>
      </c>
      <c r="B80" s="20" t="n"/>
      <c r="C80" s="20" t="n"/>
      <c r="D80" s="40" t="n"/>
    </row>
    <row r="81">
      <c r="A81" s="11">
        <f>IF(OR(B81="",C81=""),"",B81&amp;"|"&amp;C81)</f>
        <v/>
      </c>
      <c r="B81" s="20" t="n"/>
      <c r="C81" s="20" t="n"/>
      <c r="D81" s="40" t="n"/>
    </row>
    <row r="82">
      <c r="A82" s="10">
        <f>IF(OR(B82="",C82=""),"",B82&amp;"|"&amp;C82)</f>
        <v/>
      </c>
      <c r="B82" s="20" t="n"/>
      <c r="C82" s="20" t="n"/>
      <c r="D82" s="40" t="n"/>
    </row>
    <row r="83">
      <c r="A83" s="11">
        <f>IF(OR(B83="",C83=""),"",B83&amp;"|"&amp;C83)</f>
        <v/>
      </c>
      <c r="B83" s="20" t="n"/>
      <c r="C83" s="20" t="n"/>
      <c r="D83" s="40" t="n"/>
    </row>
    <row r="84">
      <c r="A84" s="10">
        <f>IF(OR(B84="",C84=""),"",B84&amp;"|"&amp;C84)</f>
        <v/>
      </c>
      <c r="B84" s="20" t="n"/>
      <c r="C84" s="20" t="n"/>
      <c r="D84" s="40" t="n"/>
    </row>
    <row r="85">
      <c r="A85" s="11">
        <f>IF(OR(B85="",C85=""),"",B85&amp;"|"&amp;C85)</f>
        <v/>
      </c>
      <c r="B85" s="20" t="n"/>
      <c r="C85" s="20" t="n"/>
      <c r="D85" s="40" t="n"/>
    </row>
    <row r="86">
      <c r="A86" s="10">
        <f>IF(OR(B86="",C86=""),"",B86&amp;"|"&amp;C86)</f>
        <v/>
      </c>
      <c r="B86" s="20" t="n"/>
      <c r="C86" s="20" t="n"/>
      <c r="D86" s="40" t="n"/>
    </row>
    <row r="87">
      <c r="A87" s="11">
        <f>IF(OR(B87="",C87=""),"",B87&amp;"|"&amp;C87)</f>
        <v/>
      </c>
      <c r="B87" s="20" t="n"/>
      <c r="C87" s="20" t="n"/>
      <c r="D87" s="40" t="n"/>
    </row>
    <row r="88">
      <c r="A88" s="10">
        <f>IF(OR(B88="",C88=""),"",B88&amp;"|"&amp;C88)</f>
        <v/>
      </c>
      <c r="B88" s="20" t="n"/>
      <c r="C88" s="20" t="n"/>
      <c r="D88" s="40" t="n"/>
    </row>
    <row r="89">
      <c r="A89" s="11">
        <f>IF(OR(B89="",C89=""),"",B89&amp;"|"&amp;C89)</f>
        <v/>
      </c>
      <c r="B89" s="20" t="n"/>
      <c r="C89" s="20" t="n"/>
      <c r="D89" s="40" t="n"/>
    </row>
    <row r="90">
      <c r="A90" s="10">
        <f>IF(OR(B90="",C90=""),"",B90&amp;"|"&amp;C90)</f>
        <v/>
      </c>
      <c r="B90" s="20" t="n"/>
      <c r="C90" s="20" t="n"/>
      <c r="D90" s="40" t="n"/>
    </row>
    <row r="91">
      <c r="A91" s="11">
        <f>IF(OR(B91="",C91=""),"",B91&amp;"|"&amp;C91)</f>
        <v/>
      </c>
      <c r="B91" s="20" t="n"/>
      <c r="C91" s="20" t="n"/>
      <c r="D91" s="40" t="n"/>
    </row>
    <row r="92">
      <c r="A92" s="10">
        <f>IF(OR(B92="",C92=""),"",B92&amp;"|"&amp;C92)</f>
        <v/>
      </c>
      <c r="B92" s="20" t="n"/>
      <c r="C92" s="20" t="n"/>
      <c r="D92" s="40" t="n"/>
    </row>
    <row r="93">
      <c r="A93" s="11">
        <f>IF(OR(B93="",C93=""),"",B93&amp;"|"&amp;C93)</f>
        <v/>
      </c>
      <c r="B93" s="20" t="n"/>
      <c r="C93" s="20" t="n"/>
      <c r="D93" s="40" t="n"/>
    </row>
    <row r="94">
      <c r="A94" s="10">
        <f>IF(OR(B94="",C94=""),"",B94&amp;"|"&amp;C94)</f>
        <v/>
      </c>
      <c r="B94" s="20" t="n"/>
      <c r="C94" s="20" t="n"/>
      <c r="D94" s="40" t="n"/>
    </row>
    <row r="95">
      <c r="A95" s="11">
        <f>IF(OR(B95="",C95=""),"",B95&amp;"|"&amp;C95)</f>
        <v/>
      </c>
      <c r="B95" s="20" t="n"/>
      <c r="C95" s="20" t="n"/>
      <c r="D95" s="40" t="n"/>
    </row>
    <row r="96">
      <c r="A96" s="10">
        <f>IF(OR(B96="",C96=""),"",B96&amp;"|"&amp;C96)</f>
        <v/>
      </c>
      <c r="B96" s="20" t="n"/>
      <c r="C96" s="20" t="n"/>
      <c r="D96" s="40" t="n"/>
    </row>
    <row r="97">
      <c r="A97" s="11">
        <f>IF(OR(B97="",C97=""),"",B97&amp;"|"&amp;C97)</f>
        <v/>
      </c>
      <c r="B97" s="20" t="n"/>
      <c r="C97" s="20" t="n"/>
      <c r="D97" s="40" t="n"/>
    </row>
    <row r="98">
      <c r="A98" s="10">
        <f>IF(OR(B98="",C98=""),"",B98&amp;"|"&amp;C98)</f>
        <v/>
      </c>
      <c r="B98" s="20" t="n"/>
      <c r="C98" s="20" t="n"/>
      <c r="D98" s="40" t="n"/>
    </row>
    <row r="99">
      <c r="A99" s="11">
        <f>IF(OR(B99="",C99=""),"",B99&amp;"|"&amp;C99)</f>
        <v/>
      </c>
      <c r="B99" s="20" t="n"/>
      <c r="C99" s="20" t="n"/>
      <c r="D99" s="40" t="n"/>
    </row>
    <row r="100">
      <c r="A100" s="10">
        <f>IF(OR(B100="",C100=""),"",B100&amp;"|"&amp;C100)</f>
        <v/>
      </c>
      <c r="B100" s="20" t="n"/>
      <c r="C100" s="20" t="n"/>
      <c r="D100" s="40" t="n"/>
    </row>
    <row r="101">
      <c r="A101" s="11">
        <f>IF(OR(B101="",C101=""),"",B101&amp;"|"&amp;C101)</f>
        <v/>
      </c>
      <c r="B101" s="20" t="n"/>
      <c r="C101" s="20" t="n"/>
      <c r="D101" s="40" t="n"/>
    </row>
    <row r="102">
      <c r="A102" s="10">
        <f>IF(OR(B102="",C102=""),"",B102&amp;"|"&amp;C102)</f>
        <v/>
      </c>
      <c r="B102" s="20" t="n"/>
      <c r="C102" s="20" t="n"/>
      <c r="D102" s="40" t="n"/>
    </row>
    <row r="103">
      <c r="A103" s="11">
        <f>IF(OR(B103="",C103=""),"",B103&amp;"|"&amp;C103)</f>
        <v/>
      </c>
      <c r="B103" s="20" t="n"/>
      <c r="C103" s="20" t="n"/>
      <c r="D103" s="40" t="n"/>
    </row>
    <row r="104">
      <c r="A104" s="10">
        <f>IF(OR(B104="",C104=""),"",B104&amp;"|"&amp;C104)</f>
        <v/>
      </c>
      <c r="B104" s="20" t="n"/>
      <c r="C104" s="20" t="n"/>
      <c r="D104" s="40" t="n"/>
    </row>
    <row r="105">
      <c r="A105" s="11">
        <f>IF(OR(B105="",C105=""),"",B105&amp;"|"&amp;C105)</f>
        <v/>
      </c>
      <c r="B105" s="20" t="n"/>
      <c r="C105" s="20" t="n"/>
      <c r="D105" s="40" t="n"/>
    </row>
    <row r="106">
      <c r="A106" s="10">
        <f>IF(OR(B106="",C106=""),"",B106&amp;"|"&amp;C106)</f>
        <v/>
      </c>
      <c r="B106" s="20" t="n"/>
      <c r="C106" s="20" t="n"/>
      <c r="D106" s="40" t="n"/>
    </row>
    <row r="107">
      <c r="A107" s="11">
        <f>IF(OR(B107="",C107=""),"",B107&amp;"|"&amp;C107)</f>
        <v/>
      </c>
      <c r="B107" s="20" t="n"/>
      <c r="C107" s="20" t="n"/>
      <c r="D107" s="40" t="n"/>
    </row>
    <row r="108">
      <c r="A108" s="10">
        <f>IF(OR(B108="",C108=""),"",B108&amp;"|"&amp;C108)</f>
        <v/>
      </c>
      <c r="B108" s="20" t="n"/>
      <c r="C108" s="20" t="n"/>
      <c r="D108" s="40" t="n"/>
    </row>
    <row r="109">
      <c r="A109" s="11">
        <f>IF(OR(B109="",C109=""),"",B109&amp;"|"&amp;C109)</f>
        <v/>
      </c>
      <c r="B109" s="20" t="n"/>
      <c r="C109" s="20" t="n"/>
      <c r="D109" s="40" t="n"/>
    </row>
    <row r="110">
      <c r="A110" s="10">
        <f>IF(OR(B110="",C110=""),"",B110&amp;"|"&amp;C110)</f>
        <v/>
      </c>
      <c r="B110" s="20" t="n"/>
      <c r="C110" s="20" t="n"/>
      <c r="D110" s="40" t="n"/>
    </row>
    <row r="111">
      <c r="A111" s="11">
        <f>IF(OR(B111="",C111=""),"",B111&amp;"|"&amp;C111)</f>
        <v/>
      </c>
      <c r="B111" s="20" t="n"/>
      <c r="C111" s="20" t="n"/>
      <c r="D111" s="40" t="n"/>
    </row>
    <row r="112">
      <c r="A112" s="10">
        <f>IF(OR(B112="",C112=""),"",B112&amp;"|"&amp;C112)</f>
        <v/>
      </c>
      <c r="B112" s="20" t="n"/>
      <c r="C112" s="20" t="n"/>
      <c r="D112" s="40" t="n"/>
    </row>
    <row r="113">
      <c r="A113" s="11">
        <f>IF(OR(B113="",C113=""),"",B113&amp;"|"&amp;C113)</f>
        <v/>
      </c>
      <c r="B113" s="20" t="n"/>
      <c r="C113" s="20" t="n"/>
      <c r="D113" s="40" t="n"/>
    </row>
    <row r="114">
      <c r="A114" s="10">
        <f>IF(OR(B114="",C114=""),"",B114&amp;"|"&amp;C114)</f>
        <v/>
      </c>
      <c r="B114" s="20" t="n"/>
      <c r="C114" s="20" t="n"/>
      <c r="D114" s="40" t="n"/>
    </row>
    <row r="115">
      <c r="A115" s="11">
        <f>IF(OR(B115="",C115=""),"",B115&amp;"|"&amp;C115)</f>
        <v/>
      </c>
      <c r="B115" s="20" t="n"/>
      <c r="C115" s="20" t="n"/>
      <c r="D115" s="40" t="n"/>
    </row>
    <row r="116">
      <c r="A116" s="10">
        <f>IF(OR(B116="",C116=""),"",B116&amp;"|"&amp;C116)</f>
        <v/>
      </c>
      <c r="B116" s="20" t="n"/>
      <c r="C116" s="20" t="n"/>
      <c r="D116" s="40" t="n"/>
    </row>
    <row r="117">
      <c r="A117" s="11">
        <f>IF(OR(B117="",C117=""),"",B117&amp;"|"&amp;C117)</f>
        <v/>
      </c>
      <c r="B117" s="20" t="n"/>
      <c r="C117" s="20" t="n"/>
      <c r="D117" s="40" t="n"/>
    </row>
    <row r="118">
      <c r="A118" s="10">
        <f>IF(OR(B118="",C118=""),"",B118&amp;"|"&amp;C118)</f>
        <v/>
      </c>
      <c r="B118" s="20" t="n"/>
      <c r="C118" s="20" t="n"/>
      <c r="D118" s="40" t="n"/>
    </row>
    <row r="119">
      <c r="A119" s="11">
        <f>IF(OR(B119="",C119=""),"",B119&amp;"|"&amp;C119)</f>
        <v/>
      </c>
      <c r="B119" s="20" t="n"/>
      <c r="C119" s="20" t="n"/>
      <c r="D119" s="40" t="n"/>
    </row>
  </sheetData>
  <autoFilter ref="A19:D119"/>
  <mergeCells count="1">
    <mergeCell ref="A1:D1"/>
  </mergeCells>
  <conditionalFormatting sqref="B10:B11">
    <cfRule type="expression" priority="1" dxfId="1">
      <formula>$B$10&gt;=$B$11</formula>
    </cfRule>
  </conditionalFormatting>
  <conditionalFormatting sqref="B12:B13">
    <cfRule type="expression" priority="2" dxfId="1">
      <formula>$B$12&gt;=$B$13</formula>
    </cfRule>
  </conditionalFormatting>
  <conditionalFormatting sqref="A20:D119">
    <cfRule type="expression" priority="3" dxfId="1">
      <formula>AND($A20&lt;&gt;"",COUNTIF($A$20:$A$119,$A20)&gt;1)</formula>
    </cfRule>
  </conditionalFormatting>
  <dataValidations count="6">
    <dataValidation sqref="B8" showDropDown="0" showInputMessage="0" showErrorMessage="1" allowBlank="0" errorTitle="Schichtdauer prüfen" error="Eine Schichtdauer zwischen 1 und 1.440 Minuten eingeben." type="decimal" errorStyle="warning" operator="between">
      <formula1>1</formula1>
      <formula2>1440</formula2>
    </dataValidation>
    <dataValidation sqref="B9" showDropDown="0" showInputMessage="0" showErrorMessage="1" allowBlank="0" errorTitle="Nutzungsanteil prüfen" error="Einen Wert größer 0 % und höchstens 100 % eingeben." type="decimal" errorStyle="warning" operator="between">
      <formula1>0.01</formula1>
      <formula2>1</formula2>
    </dataValidation>
    <dataValidation sqref="B10:B11" showDropDown="0" showInputMessage="0" showErrorMessage="1" allowBlank="0" errorTitle="Zeitgrenze prüfen" error="Eine positive Zeitgrenze bis 86.400 Sekunden eingeben." type="decimal" errorStyle="warning" operator="between">
      <formula1>0.01</formula1>
      <formula2>86400</formula2>
    </dataValidation>
    <dataValidation sqref="B12:B13" showDropDown="0" showInputMessage="0" showErrorMessage="1" allowBlank="0" errorTitle="Leistungsgradgrenze prüfen" error="Eine positive Grenze bis 300 % eingeben." type="decimal" errorStyle="warning" operator="between">
      <formula1>0.01</formula1>
      <formula2>3</formula2>
    </dataValidation>
    <dataValidation sqref="B14:B16" showDropDown="0" showInputMessage="0" showErrorMessage="1" allowBlank="0" errorTitle="Zuschlagsgrenze prüfen" error="Eine Grenze zwischen 0 % und 100 % eingeben." type="decimal" errorStyle="warning" operator="between">
      <formula1>0</formula1>
      <formula2>1</formula2>
    </dataValidation>
    <dataValidation sqref="D20:D119" showDropDown="0" showInputMessage="0" showErrorMessage="1" allowBlank="0" errorTitle="Referenzzeit prüfen" error="Eine positive Referenzzeit in Sekunden eingeben." type="decimal" errorStyle="warning" operator="between">
      <formula1>0.01</formula1>
      <formula2>86400</formula2>
    </dataValidation>
  </dataValidations>
  <pageMargins left="0.35" right="0.35" top="0.5" bottom="0.5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0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  <col width="18" customWidth="1" min="3" max="3"/>
    <col width="24" customWidth="1" min="4" max="4"/>
    <col width="58" customWidth="1" min="5" max="5"/>
  </cols>
  <sheetData>
    <row r="1" ht="28" customHeight="1">
      <c r="A1" s="1" t="inlineStr">
        <is>
          <t>Anweisungen und Kontrollen</t>
        </is>
      </c>
      <c r="B1" s="30" t="n"/>
      <c r="C1" s="30" t="n"/>
      <c r="D1" s="30" t="n"/>
      <c r="E1" s="31" t="n"/>
    </row>
    <row r="2" ht="31" customHeight="1">
      <c r="A2" s="2" t="inlineStr">
        <is>
          <t>Zweck</t>
        </is>
      </c>
      <c r="B2" s="3" t="inlineStr">
        <is>
          <t>Beschreibt Nutzung, Datenfelder, Formeln, Grenzfälle und manuelle Kontrollen der Arbeitsmappe.</t>
        </is>
      </c>
    </row>
    <row r="3" ht="31" customHeight="1">
      <c r="A3" s="2" t="inlineStr">
        <is>
          <t>Datenquelle</t>
        </is>
      </c>
      <c r="B3" s="3" t="inlineStr">
        <is>
          <t>Sichtbare Logik der Blätter Aufnahmen, Parameter und Zusammenfassung.</t>
        </is>
      </c>
    </row>
    <row r="4" ht="31" customHeight="1">
      <c r="A4" s="2" t="inlineStr">
        <is>
          <t>Sichtbares Ergebnis</t>
        </is>
      </c>
      <c r="B4" s="3" t="inlineStr">
        <is>
          <t>Eine prüfbare Arbeitsanleitung ohne Automatisierungs-, Rechts- oder Konformitätsversprechen.</t>
        </is>
      </c>
    </row>
    <row r="5"/>
    <row r="6">
      <c r="A6" s="23" t="inlineStr">
        <is>
          <t>Nutzung und Entscheidung</t>
        </is>
      </c>
      <c r="B6" s="23" t="n"/>
      <c r="C6" s="23" t="n"/>
      <c r="D6" s="23" t="n"/>
      <c r="E6" s="23" t="n"/>
    </row>
    <row r="7" ht="31" customHeight="1">
      <c r="A7" s="26" t="inlineStr">
        <is>
          <t>Nutzer</t>
        </is>
      </c>
      <c r="B7" s="9" t="inlineStr">
        <is>
          <t>Arbeitsvorbereitung oder Fertigungsplanung; Verantwortungsrollen statt personenbezogener Daten verwenden.</t>
        </is>
      </c>
      <c r="C7" s="9" t="n"/>
      <c r="D7" s="9" t="n"/>
      <c r="E7" s="9" t="n"/>
    </row>
    <row r="8" ht="31" customHeight="1">
      <c r="A8" s="27" t="inlineStr">
        <is>
          <t>Zeitpunkt</t>
        </is>
      </c>
      <c r="B8" s="3" t="inlineStr">
        <is>
          <t>Nach einer manuellen Beobachtung und vor der Übernahme eines Zeitwertes in eine interne Planung.</t>
        </is>
      </c>
      <c r="C8" s="3" t="n"/>
      <c r="D8" s="3" t="n"/>
      <c r="E8" s="3" t="n"/>
    </row>
    <row r="9" ht="31" customHeight="1">
      <c r="A9" s="26" t="inlineStr">
        <is>
          <t>Eingaben</t>
        </is>
      </c>
      <c r="B9" s="9" t="inlineStr">
        <is>
          <t>Beobachtungsdatum, fiktiver Auftrag, Artikel, Arbeitsgang, Anlage, Rolle, Zyklus, Messzeit, Leistungsgrad und optionale Zuschläge.</t>
        </is>
      </c>
      <c r="C9" s="9" t="n"/>
      <c r="D9" s="9" t="n"/>
      <c r="E9" s="9" t="n"/>
    </row>
    <row r="10" ht="31" customHeight="1">
      <c r="A10" s="27" t="inlineStr">
        <is>
          <t>Entscheidung</t>
        </is>
      </c>
      <c r="B10" s="3" t="inlineStr">
        <is>
          <t>Prüfen, ob die gemittelte Standardzeit eines Arbeitsgangs als interne Planungsbasis geeignet erscheint.</t>
        </is>
      </c>
      <c r="C10" s="3" t="n"/>
      <c r="D10" s="3" t="n"/>
      <c r="E10" s="3" t="n"/>
    </row>
    <row r="11" ht="31" customHeight="1">
      <c r="A11" s="26" t="inlineStr">
        <is>
          <t>Abgrenzung</t>
        </is>
      </c>
      <c r="B11" s="9" t="inlineStr">
        <is>
          <t>Keine ERP-/MES-Anbindung, keine Echtzeitsynchronisierung, keine Freigabe, keine Normauslegung und keine Rechtsberatung.</t>
        </is>
      </c>
      <c r="C11" s="9" t="n"/>
      <c r="D11" s="9" t="n"/>
      <c r="E11" s="9" t="n"/>
    </row>
    <row r="12"/>
    <row r="13">
      <c r="A13" s="23" t="inlineStr">
        <is>
          <t>Spaltenbeschreibung</t>
        </is>
      </c>
      <c r="B13" s="23" t="n"/>
      <c r="C13" s="23" t="n"/>
      <c r="D13" s="23" t="n"/>
      <c r="E13" s="23" t="n"/>
    </row>
    <row r="14">
      <c r="A14" s="5" t="inlineStr">
        <is>
          <t>Spalte</t>
        </is>
      </c>
      <c r="B14" s="5" t="inlineStr">
        <is>
          <t>Datentyp</t>
        </is>
      </c>
      <c r="C14" s="5" t="inlineStr">
        <is>
          <t>Einheit</t>
        </is>
      </c>
      <c r="D14" s="5" t="inlineStr">
        <is>
          <t>Pflichtstatus</t>
        </is>
      </c>
      <c r="E14" s="5" t="inlineStr">
        <is>
          <t>Verhalten bei fehlendem oder ungeeignetem Wert</t>
        </is>
      </c>
    </row>
    <row r="15" ht="34" customHeight="1">
      <c r="A15" s="28" t="inlineStr">
        <is>
          <t>Aufnahme-ID</t>
        </is>
      </c>
      <c r="B15" s="28" t="inlineStr">
        <is>
          <t>Text</t>
        </is>
      </c>
      <c r="C15" s="28" t="inlineStr">
        <is>
          <t>–</t>
        </is>
      </c>
      <c r="D15" s="28" t="inlineStr">
        <is>
          <t>Pflicht bei belegter Zeile</t>
        </is>
      </c>
      <c r="E15" s="28" t="inlineStr">
        <is>
          <t>Leer: komplette Zeile gilt als offen; Duplikate werden markiert.</t>
        </is>
      </c>
    </row>
    <row r="16" ht="34" customHeight="1">
      <c r="A16" s="29" t="inlineStr">
        <is>
          <t>Datum</t>
        </is>
      </c>
      <c r="B16" s="29" t="inlineStr">
        <is>
          <t>Datum</t>
        </is>
      </c>
      <c r="C16" s="29" t="inlineStr">
        <is>
          <t>TT.MM.JJJJ</t>
        </is>
      </c>
      <c r="D16" s="29" t="inlineStr">
        <is>
          <t>Pflicht</t>
        </is>
      </c>
      <c r="E16" s="29" t="inlineStr">
        <is>
          <t>Fehlt: Status Unvollständig.</t>
        </is>
      </c>
    </row>
    <row r="17" ht="34" customHeight="1">
      <c r="A17" s="28" t="inlineStr">
        <is>
          <t>Auftrag</t>
        </is>
      </c>
      <c r="B17" s="28" t="inlineStr">
        <is>
          <t>Text</t>
        </is>
      </c>
      <c r="C17" s="28" t="inlineStr">
        <is>
          <t>–</t>
        </is>
      </c>
      <c r="D17" s="28" t="inlineStr">
        <is>
          <t>Pflicht</t>
        </is>
      </c>
      <c r="E17" s="28" t="inlineStr">
        <is>
          <t>Fehlt: Status Unvollständig; nur fiktive Kennungen verwenden.</t>
        </is>
      </c>
    </row>
    <row r="18" ht="34" customHeight="1">
      <c r="A18" s="29" t="inlineStr">
        <is>
          <t>Artikel</t>
        </is>
      </c>
      <c r="B18" s="29" t="inlineStr">
        <is>
          <t>Auswahlliste/Text</t>
        </is>
      </c>
      <c r="C18" s="29" t="inlineStr">
        <is>
          <t>–</t>
        </is>
      </c>
      <c r="D18" s="29" t="inlineStr">
        <is>
          <t>Pflicht</t>
        </is>
      </c>
      <c r="E18" s="29" t="inlineStr">
        <is>
          <t>Fehlt: Unvollständig; unbekannte Zuordnung: Prüfen.</t>
        </is>
      </c>
    </row>
    <row r="19" ht="34" customHeight="1">
      <c r="A19" s="28" t="inlineStr">
        <is>
          <t>Arbeitsgang</t>
        </is>
      </c>
      <c r="B19" s="28" t="inlineStr">
        <is>
          <t>Auswahlliste/Text</t>
        </is>
      </c>
      <c r="C19" s="28" t="inlineStr">
        <is>
          <t>–</t>
        </is>
      </c>
      <c r="D19" s="28" t="inlineStr">
        <is>
          <t>Pflicht</t>
        </is>
      </c>
      <c r="E19" s="28" t="inlineStr">
        <is>
          <t>Fehlt: Unvollständig; Kombination ohne Referenz: Prüfen.</t>
        </is>
      </c>
    </row>
    <row r="20" ht="34" customHeight="1">
      <c r="A20" s="29" t="inlineStr">
        <is>
          <t>Anlage</t>
        </is>
      </c>
      <c r="B20" s="29" t="inlineStr">
        <is>
          <t>Auswahlliste</t>
        </is>
      </c>
      <c r="C20" s="29" t="inlineStr">
        <is>
          <t>–</t>
        </is>
      </c>
      <c r="D20" s="29" t="inlineStr">
        <is>
          <t>Pflicht</t>
        </is>
      </c>
      <c r="E20" s="29" t="inlineStr">
        <is>
          <t>Fehlt: Status Unvollständig.</t>
        </is>
      </c>
    </row>
    <row r="21" ht="34" customHeight="1">
      <c r="A21" s="28" t="inlineStr">
        <is>
          <t>Verantwortungsrolle</t>
        </is>
      </c>
      <c r="B21" s="28" t="inlineStr">
        <is>
          <t>Auswahlliste</t>
        </is>
      </c>
      <c r="C21" s="28" t="inlineStr">
        <is>
          <t>–</t>
        </is>
      </c>
      <c r="D21" s="28" t="inlineStr">
        <is>
          <t>Pflicht</t>
        </is>
      </c>
      <c r="E21" s="28" t="inlineStr">
        <is>
          <t>Fehlt: Unvollständig; keine Personennamen erfassen.</t>
        </is>
      </c>
    </row>
    <row r="22" ht="34" customHeight="1">
      <c r="A22" s="29" t="inlineStr">
        <is>
          <t>Zyklus-Nr.</t>
        </is>
      </c>
      <c r="B22" s="29" t="inlineStr">
        <is>
          <t>Ganze Zahl</t>
        </is>
      </c>
      <c r="C22" s="29" t="inlineStr">
        <is>
          <t>Zyklus</t>
        </is>
      </c>
      <c r="D22" s="29" t="inlineStr">
        <is>
          <t>Pflicht</t>
        </is>
      </c>
      <c r="E22" s="29" t="inlineStr">
        <is>
          <t>Fehlt: Status Unvollständig.</t>
        </is>
      </c>
    </row>
    <row r="23" ht="34" customHeight="1">
      <c r="A23" s="28" t="inlineStr">
        <is>
          <t>Messzeit</t>
        </is>
      </c>
      <c r="B23" s="28" t="inlineStr">
        <is>
          <t>Dezimalzahl</t>
        </is>
      </c>
      <c r="C23" s="28" t="inlineStr">
        <is>
          <t>s</t>
        </is>
      </c>
      <c r="D23" s="28" t="inlineStr">
        <is>
          <t>Pflicht</t>
        </is>
      </c>
      <c r="E23" s="28" t="inlineStr">
        <is>
          <t>Fehlt: keine Berechnung; außerhalb der Grenze: Prüfen.</t>
        </is>
      </c>
    </row>
    <row r="24" ht="34" customHeight="1">
      <c r="A24" s="29" t="inlineStr">
        <is>
          <t>Leistungsgrad</t>
        </is>
      </c>
      <c r="B24" s="29" t="inlineStr">
        <is>
          <t>Dezimalzahl</t>
        </is>
      </c>
      <c r="C24" s="29" t="inlineStr">
        <is>
          <t>%</t>
        </is>
      </c>
      <c r="D24" s="29" t="inlineStr">
        <is>
          <t>Pflicht</t>
        </is>
      </c>
      <c r="E24" s="29" t="inlineStr">
        <is>
          <t>Fehlt: keine Normalzeit; außerhalb der Grenze: Prüfen.</t>
        </is>
      </c>
    </row>
    <row r="25" ht="34" customHeight="1">
      <c r="A25" s="28" t="inlineStr">
        <is>
          <t>Erholungszuschlag</t>
        </is>
      </c>
      <c r="B25" s="28" t="inlineStr">
        <is>
          <t>Dezimalzahl</t>
        </is>
      </c>
      <c r="C25" s="28" t="inlineStr">
        <is>
          <t>%</t>
        </is>
      </c>
      <c r="D25" s="28" t="inlineStr">
        <is>
          <t>Optional</t>
        </is>
      </c>
      <c r="E25" s="28" t="inlineStr">
        <is>
          <t>Leer wird ausschließlich rechnerisch als 0 % behandelt.</t>
        </is>
      </c>
    </row>
    <row r="26" ht="34" customHeight="1">
      <c r="A26" s="29" t="inlineStr">
        <is>
          <t>Verteilzuschlag</t>
        </is>
      </c>
      <c r="B26" s="29" t="inlineStr">
        <is>
          <t>Dezimalzahl</t>
        </is>
      </c>
      <c r="C26" s="29" t="inlineStr">
        <is>
          <t>%</t>
        </is>
      </c>
      <c r="D26" s="29" t="inlineStr">
        <is>
          <t>Optional</t>
        </is>
      </c>
      <c r="E26" s="29" t="inlineStr">
        <is>
          <t>Leer wird ausschließlich rechnerisch als 0 % behandelt.</t>
        </is>
      </c>
    </row>
    <row r="27" ht="34" customHeight="1">
      <c r="A27" s="28" t="inlineStr">
        <is>
          <t>Normalzeit</t>
        </is>
      </c>
      <c r="B27" s="28" t="inlineStr">
        <is>
          <t>Formel</t>
        </is>
      </c>
      <c r="C27" s="28" t="inlineStr">
        <is>
          <t>s</t>
        </is>
      </c>
      <c r="D27" s="28" t="inlineStr">
        <is>
          <t>Berechnet</t>
        </is>
      </c>
      <c r="E27" s="28" t="inlineStr">
        <is>
          <t>Leer, wenn Messzeit oder Leistungsgrad fehlt.</t>
        </is>
      </c>
    </row>
    <row r="28" ht="34" customHeight="1">
      <c r="A28" s="29" t="inlineStr">
        <is>
          <t>Standardzeit</t>
        </is>
      </c>
      <c r="B28" s="29" t="inlineStr">
        <is>
          <t>Formel</t>
        </is>
      </c>
      <c r="C28" s="29" t="inlineStr">
        <is>
          <t>s</t>
        </is>
      </c>
      <c r="D28" s="29" t="inlineStr">
        <is>
          <t>Berechnet</t>
        </is>
      </c>
      <c r="E28" s="29" t="inlineStr">
        <is>
          <t>Leer, wenn keine Normalzeit vorliegt.</t>
        </is>
      </c>
    </row>
    <row r="29" ht="34" customHeight="1">
      <c r="A29" s="28" t="inlineStr">
        <is>
          <t>Abweichung zur Referenz</t>
        </is>
      </c>
      <c r="B29" s="28" t="inlineStr">
        <is>
          <t>Formel</t>
        </is>
      </c>
      <c r="C29" s="28" t="inlineStr">
        <is>
          <t>%</t>
        </is>
      </c>
      <c r="D29" s="28" t="inlineStr">
        <is>
          <t>Berechnet</t>
        </is>
      </c>
      <c r="E29" s="28" t="inlineStr">
        <is>
          <t>Leer, wenn Standardzeit oder Referenz fehlt.</t>
        </is>
      </c>
    </row>
    <row r="30" ht="34" customHeight="1">
      <c r="A30" s="29" t="inlineStr">
        <is>
          <t>Status</t>
        </is>
      </c>
      <c r="B30" s="29" t="inlineStr">
        <is>
          <t>Formel</t>
        </is>
      </c>
      <c r="C30" s="29" t="inlineStr">
        <is>
          <t>–</t>
        </is>
      </c>
      <c r="D30" s="29" t="inlineStr">
        <is>
          <t>Berechnet</t>
        </is>
      </c>
      <c r="E30" s="29" t="inlineStr">
        <is>
          <t>Leer bei leerer Aufnahme-ID; sonst Vollständig, Prüfen oder Unvollständig.</t>
        </is>
      </c>
    </row>
    <row r="31" ht="34" customHeight="1">
      <c r="A31" s="28" t="inlineStr">
        <is>
          <t>Hinweis</t>
        </is>
      </c>
      <c r="B31" s="28" t="inlineStr">
        <is>
          <t>Formel</t>
        </is>
      </c>
      <c r="C31" s="28" t="inlineStr">
        <is>
          <t>–</t>
        </is>
      </c>
      <c r="D31" s="28" t="inlineStr">
        <is>
          <t>Berechnet</t>
        </is>
      </c>
      <c r="E31" s="28" t="inlineStr">
        <is>
          <t>Nennt Duplikat, fehlende Pflichtfelder, Grenzprüfung oder Plausibilität.</t>
        </is>
      </c>
    </row>
    <row r="32" ht="34" customHeight="1">
      <c r="A32" s="29" t="inlineStr">
        <is>
          <t>Planmenge je Schicht</t>
        </is>
      </c>
      <c r="B32" s="29" t="inlineStr">
        <is>
          <t>Formel</t>
        </is>
      </c>
      <c r="C32" s="29" t="inlineStr">
        <is>
          <t>Stück</t>
        </is>
      </c>
      <c r="D32" s="29" t="inlineStr">
        <is>
          <t>Berechnet</t>
        </is>
      </c>
      <c r="E32" s="29" t="inlineStr">
        <is>
          <t>Nur bei vollständiger Zeile und berechenbarer Standardzeit.</t>
        </is>
      </c>
    </row>
    <row r="33"/>
    <row r="34"/>
    <row r="35">
      <c r="A35" s="23" t="inlineStr">
        <is>
          <t>Formelkontrollen und erwartete Beispielergebnisse</t>
        </is>
      </c>
      <c r="B35" s="23" t="n"/>
      <c r="C35" s="23" t="n"/>
      <c r="D35" s="23" t="n"/>
      <c r="E35" s="23" t="n"/>
    </row>
    <row r="36">
      <c r="A36" s="5" t="inlineStr">
        <is>
          <t>Kennzahl</t>
        </is>
      </c>
      <c r="B36" s="5" t="inlineStr">
        <is>
          <t>Rechenprinzip</t>
        </is>
      </c>
      <c r="C36" s="5" t="inlineStr">
        <is>
          <t>Kontrollbezug</t>
        </is>
      </c>
      <c r="D36" s="5" t="inlineStr">
        <is>
          <t>Erwartetes Beispielergebnis</t>
        </is>
      </c>
      <c r="E36" s="5" t="inlineStr">
        <is>
          <t>Prüfung</t>
        </is>
      </c>
    </row>
    <row r="37" ht="38" customHeight="1">
      <c r="A37" s="28" t="inlineStr">
        <is>
          <t>Normalzeit</t>
        </is>
      </c>
      <c r="B37" s="28" t="inlineStr">
        <is>
          <t>Messzeit × Leistungsgrad</t>
        </is>
      </c>
      <c r="C37" s="28" t="inlineStr">
        <is>
          <t>Aufnahmen!M5 aus I5 und J5</t>
        </is>
      </c>
      <c r="D37" s="28" t="inlineStr">
        <is>
          <t>42,00 s</t>
        </is>
      </c>
      <c r="E37" s="28" t="inlineStr">
        <is>
          <t>42,00 × 100 % = 42,00.</t>
        </is>
      </c>
    </row>
    <row r="38" ht="38" customHeight="1">
      <c r="A38" s="29" t="inlineStr">
        <is>
          <t>Standardzeit</t>
        </is>
      </c>
      <c r="B38" s="29" t="inlineStr">
        <is>
          <t>Normalzeit × (1 + beide Zuschläge)</t>
        </is>
      </c>
      <c r="C38" s="29" t="inlineStr">
        <is>
          <t>Aufnahmen!N5 aus M5, K5 und L5</t>
        </is>
      </c>
      <c r="D38" s="29" t="inlineStr">
        <is>
          <t>45,36 s</t>
        </is>
      </c>
      <c r="E38" s="29" t="inlineStr">
        <is>
          <t>42,00 × 1,08 = 45,36.</t>
        </is>
      </c>
    </row>
    <row r="39" ht="38" customHeight="1">
      <c r="A39" s="28" t="inlineStr">
        <is>
          <t>Referenzabweichung</t>
        </is>
      </c>
      <c r="B39" s="28" t="inlineStr">
        <is>
          <t>(Standardzeit − Referenz) ÷ Referenz</t>
        </is>
      </c>
      <c r="C39" s="28" t="inlineStr">
        <is>
          <t>Aufnahmen!O5 und Parameter!D20</t>
        </is>
      </c>
      <c r="D39" s="28" t="inlineStr">
        <is>
          <t>0,8 %</t>
        </is>
      </c>
      <c r="E39" s="28" t="inlineStr">
        <is>
          <t>(45,36 − 45,00) ÷ 45,00.</t>
        </is>
      </c>
    </row>
    <row r="40" ht="38" customHeight="1">
      <c r="A40" s="29" t="inlineStr">
        <is>
          <t>Planmenge</t>
        </is>
      </c>
      <c r="B40" s="29" t="inlineStr">
        <is>
          <t>Schichtminuten × 60 × Nutzungsanteil ÷ Standardzeit</t>
        </is>
      </c>
      <c r="C40" s="29" t="inlineStr">
        <is>
          <t>Aufnahmen!R5</t>
        </is>
      </c>
      <c r="D40" s="29" t="inlineStr">
        <is>
          <t>505 Stück</t>
        </is>
      </c>
      <c r="E40" s="29" t="inlineStr">
        <is>
          <t>Abrundung von 22.950 ÷ 45,36.</t>
        </is>
      </c>
    </row>
    <row r="41" ht="38" customHeight="1">
      <c r="A41" s="28" t="inlineStr">
        <is>
          <t>Ø Standardzeit</t>
        </is>
      </c>
      <c r="B41" s="28" t="inlineStr">
        <is>
          <t>Mittelwert vollständiger Beobachtungen</t>
        </is>
      </c>
      <c r="C41" s="28" t="inlineStr">
        <is>
          <t>Zusammenfassung, AX-17 Zuschnitt</t>
        </is>
      </c>
      <c r="D41" s="28" t="inlineStr">
        <is>
          <t>45,25 s</t>
        </is>
      </c>
      <c r="E41" s="28" t="inlineStr">
        <is>
          <t>Mittelwert aus 45,36 s und 45,144 s.</t>
        </is>
      </c>
    </row>
    <row r="42"/>
    <row r="43">
      <c r="A43" s="23" t="inlineStr">
        <is>
          <t>Manuelle Kontrollen und Grenzfälle</t>
        </is>
      </c>
      <c r="B43" s="23" t="n"/>
      <c r="C43" s="23" t="n"/>
      <c r="D43" s="23" t="n"/>
      <c r="E43" s="23" t="n"/>
    </row>
    <row r="44" ht="33" customHeight="1">
      <c r="A44" s="26" t="inlineStr">
        <is>
          <t>Normalfall</t>
        </is>
      </c>
      <c r="B44" s="9" t="inlineStr">
        <is>
          <t>Zeile 5 neu berechnen lassen; Normalzeit 42,00 s, Standardzeit 45,36 s und Planmenge 505 kontrollieren.</t>
        </is>
      </c>
      <c r="C44" s="9" t="n"/>
      <c r="D44" s="9" t="n"/>
      <c r="E44" s="9" t="n"/>
    </row>
    <row r="45" ht="33" customHeight="1">
      <c r="A45" s="27" t="inlineStr">
        <is>
          <t>Leerfall</t>
        </is>
      </c>
      <c r="B45" s="3" t="inlineStr">
        <is>
          <t>Die vorbereitete mittlere Zeile 54 und die letzte Zeile 104 müssen trotz vorhandener Formeln sichtbar leer bleiben.</t>
        </is>
      </c>
      <c r="C45" s="3" t="n"/>
      <c r="D45" s="3" t="n"/>
      <c r="E45" s="3" t="n"/>
    </row>
    <row r="46" ht="33" customHeight="1">
      <c r="A46" s="26" t="inlineStr">
        <is>
          <t>Grenzfall</t>
        </is>
      </c>
      <c r="B46" s="9" t="inlineStr">
        <is>
          <t>Zeile 14 verwendet 150 % Leistungsgrad genau an der Obergrenze und bleibt bei unveränderten Parametern vollständig.</t>
        </is>
      </c>
      <c r="C46" s="9" t="n"/>
      <c r="D46" s="9" t="n"/>
      <c r="E46" s="9" t="n"/>
    </row>
    <row r="47" ht="33" customHeight="1">
      <c r="A47" s="27" t="inlineStr">
        <is>
          <t>Duplikate</t>
        </is>
      </c>
      <c r="B47" s="3" t="inlineStr">
        <is>
          <t>Eine Aufnahme-ID testweise wiederholen; Warnfarbe und Hinweis ID doppelt müssen erscheinen. Danach den Testwert entfernen.</t>
        </is>
      </c>
      <c r="C47" s="3" t="n"/>
      <c r="D47" s="3" t="n"/>
      <c r="E47" s="3" t="n"/>
    </row>
    <row r="48" ht="33" customHeight="1">
      <c r="A48" s="26" t="inlineStr">
        <is>
          <t>Zuordnung</t>
        </is>
      </c>
      <c r="B48" s="9" t="inlineStr">
        <is>
          <t>Artikel und Arbeitsgang müssen gemeinsam einen eindeutigen Suchschlüssel im Referenzkatalog bilden.</t>
        </is>
      </c>
      <c r="C48" s="9" t="n"/>
      <c r="D48" s="9" t="n"/>
      <c r="E48" s="9" t="n"/>
    </row>
    <row r="49" ht="33" customHeight="1">
      <c r="A49" s="27" t="inlineStr">
        <is>
          <t>Neuberechnung</t>
        </is>
      </c>
      <c r="B49" s="3" t="inlineStr">
        <is>
          <t>Nach Änderungen Excel vollständig neu berechnen und die drei Bereichskontrollen in der Zusammenfassung prüfen.</t>
        </is>
      </c>
      <c r="C49" s="3" t="n"/>
      <c r="D49" s="3" t="n"/>
      <c r="E49" s="3" t="n"/>
    </row>
    <row r="50" ht="33" customHeight="1">
      <c r="A50" s="26" t="inlineStr">
        <is>
          <t>Fachprüfung</t>
        </is>
      </c>
      <c r="B50" s="9" t="inlineStr">
        <is>
          <t>Beobachtungsumstände, Ausreißer, Zuschläge, Kapazität und Eignung als Planbasis bleiben manuell zu beurteilen.</t>
        </is>
      </c>
      <c r="C50" s="9" t="n"/>
      <c r="D50" s="9" t="n"/>
      <c r="E50" s="9" t="n"/>
    </row>
  </sheetData>
  <autoFilter ref="A14:E32"/>
  <mergeCells count="1">
    <mergeCell ref="A1:E1"/>
  </mergeCells>
  <pageMargins left="0.35" right="0.35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Fertigungsplanung</dc:creator>
  <dc:title xmlns:dc="http://purl.org/dc/elements/1.1/">stückzeitaufnahme excel</dc:title>
  <dc:description xmlns:dc="http://purl.org/dc/elements/1.1/">Erfasst manuell beobachtete Zykluszeiten und berechnet interne Normal- und Standardzeiten.</dc:description>
  <dc:subject xmlns:dc="http://purl.org/dc/elements/1.1/">Manuelle Stückzeitaufnahme für eine interne Planungsentscheidung</dc:subject>
  <dcterms:created xmlns:dcterms="http://purl.org/dc/terms/" xmlns:xsi="http://www.w3.org/2001/XMLSchema-instance" xsi:type="dcterms:W3CDTF">2026-09-09T13:19:04Z</dcterms:created>
  <dcterms:modified xmlns:dcterms="http://purl.org/dc/terms/" xmlns:xsi="http://www.w3.org/2001/XMLSchema-instance" xsi:type="dcterms:W3CDTF">2026-09-09T13:19:06+00:00Z</dcterms:modified>
</cp:coreProperties>
</file>