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nlaufpla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'Anlaufplan'!$A$2:$U$102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 &quot;Stk&quot;"/>
    <numFmt numFmtId="166" formatCode="#,##0 &quot;Stk/Tag&quot;"/>
    <numFmt numFmtId="167" formatCode="0 &quot;Tage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43438"/>
      <sz val="10"/>
    </font>
    <font>
      <name val="Aptos"/>
      <color rgb="00243438"/>
      <sz val="10"/>
    </font>
    <font>
      <name val="Aptos"/>
      <color rgb="00243438"/>
      <sz val="9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left" vertical="top" wrapText="1"/>
    </xf>
    <xf numFmtId="9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B8441C"/>
        <sz val="10"/>
      </font>
      <fill>
        <patternFill patternType="solid">
          <fgColor rgb="00F7D7CA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243438"/>
        <sz val="10"/>
      </font>
      <fill>
        <patternFill patternType="solid">
          <fgColor rgb="00F3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Statusverteilung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'Zusammenfassung'!E11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'Zusammenfassung'!$D$12:$D$16</f>
            </numRef>
          </cat>
          <val>
            <numRef>
              <f>'Zusammenfassung'!$E$12:$E$16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22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  <col width="3" customWidth="1" min="3" max="3"/>
    <col width="22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8" customHeight="1">
      <c r="A1" s="1" t="inlineStr">
        <is>
          <t>Serienanlaufplan – Zusammenfassung</t>
        </is>
      </c>
    </row>
    <row r="2"/>
    <row r="3">
      <c r="A3" s="2" t="inlineStr">
        <is>
          <t>Nutzung und Entscheidung</t>
        </is>
      </c>
      <c r="B3" s="2" t="n"/>
    </row>
    <row r="4" ht="34" customHeight="1">
      <c r="A4" s="3" t="inlineStr">
        <is>
          <t>Nutzer</t>
        </is>
      </c>
      <c r="B4" s="4" t="inlineStr">
        <is>
          <t>Anlaufkoordination, Produktionsplanung, Prozessplanung und Fertigungsleitung eines eindeutig fiktiven Betriebs.</t>
        </is>
      </c>
    </row>
    <row r="5" ht="34" customHeight="1">
      <c r="A5" s="3" t="inlineStr">
        <is>
          <t>Zeitpunkt</t>
        </is>
      </c>
      <c r="B5" s="4" t="inlineStr">
        <is>
          <t>Wöchentlich sowie vor einer internen Anlaufbesprechung; Datenstand und offene Punkte werden dabei manuell geprüft.</t>
        </is>
      </c>
    </row>
    <row r="6" ht="34" customHeight="1">
      <c r="A6" s="3" t="inlineStr">
        <is>
          <t>Eingaben</t>
        </is>
      </c>
      <c r="B6" s="4" t="inlineStr">
        <is>
          <t>Serienstart, Ramp-up-Zeitraum, Freigabestatus, Zielmenge, verfügbare Tageskapazität, Reserve, Rolle und nächste Maßnahme.</t>
        </is>
      </c>
    </row>
    <row r="7" ht="34" customHeight="1">
      <c r="A7" s="3" t="inlineStr">
        <is>
          <t>Unterstützte Entscheidung</t>
        </is>
      </c>
      <c r="B7" s="4" t="inlineStr">
        <is>
          <t>Welche Serienanläufe bereit sind, welche wegen offener Freigaben oder Kapazität kritisch sind und wo zuerst nachgesteuert werden soll.</t>
        </is>
      </c>
    </row>
    <row r="8" ht="34" customHeight="1">
      <c r="A8" s="3" t="inlineStr">
        <is>
          <t>Abgrenzung</t>
        </is>
      </c>
      <c r="B8" s="4" t="inlineStr">
        <is>
          <t>Planungshilfe ohne ERP-/MES-Anbindung, Echtzeitsynchronisierung, Konformitätsaussage, Freigabegarantie oder rechtliche Bewertung.</t>
        </is>
      </c>
    </row>
    <row r="9"/>
    <row r="10"/>
    <row r="11">
      <c r="A11" s="2" t="inlineStr">
        <is>
          <t>Kennzahl</t>
        </is>
      </c>
      <c r="B11" s="2" t="inlineStr">
        <is>
          <t>Wert</t>
        </is>
      </c>
      <c r="D11" s="5" t="inlineStr">
        <is>
          <t>Status</t>
        </is>
      </c>
      <c r="E11" s="5" t="inlineStr">
        <is>
          <t>Anzahl</t>
        </is>
      </c>
    </row>
    <row r="12">
      <c r="A12" s="6" t="inlineStr">
        <is>
          <t>Aktive Anläufe</t>
        </is>
      </c>
      <c r="B12" s="7">
        <f>COUNTIF(Anlaufplan!$A$3:$A$102,"&lt;&gt;")</f>
        <v/>
      </c>
      <c r="D12" s="6" t="inlineStr">
        <is>
          <t>Bereit</t>
        </is>
      </c>
      <c r="E12" s="7">
        <f>COUNTIF(Anlaufplan!$T$3:$T$102,D12)</f>
        <v/>
      </c>
    </row>
    <row r="13">
      <c r="A13" s="8" t="inlineStr">
        <is>
          <t>Bereit</t>
        </is>
      </c>
      <c r="B13" s="9">
        <f>COUNTIF(Anlaufplan!$T$3:$T$102,"Bereit")</f>
        <v/>
      </c>
      <c r="D13" s="8" t="inlineStr">
        <is>
          <t>Kritisch</t>
        </is>
      </c>
      <c r="E13" s="9">
        <f>COUNTIF(Anlaufplan!$T$3:$T$102,D13)</f>
        <v/>
      </c>
    </row>
    <row r="14">
      <c r="A14" s="6" t="inlineStr">
        <is>
          <t>Kritisch</t>
        </is>
      </c>
      <c r="B14" s="7">
        <f>COUNTIF(Anlaufplan!$T$3:$T$102,"Kritisch")</f>
        <v/>
      </c>
      <c r="D14" s="6" t="inlineStr">
        <is>
          <t>In Vorbereitung</t>
        </is>
      </c>
      <c r="E14" s="7">
        <f>COUNTIF(Anlaufplan!$T$3:$T$102,D14)</f>
        <v/>
      </c>
    </row>
    <row r="15">
      <c r="A15" s="8" t="inlineStr">
        <is>
          <t>Angaben fehlen</t>
        </is>
      </c>
      <c r="B15" s="9">
        <f>COUNTIF(Anlaufplan!$T$3:$T$102,"Angaben fehlen")</f>
        <v/>
      </c>
      <c r="D15" s="8" t="inlineStr">
        <is>
          <t>Angaben fehlen</t>
        </is>
      </c>
      <c r="E15" s="9">
        <f>COUNTIF(Anlaufplan!$T$3:$T$102,D15)</f>
        <v/>
      </c>
    </row>
    <row r="16">
      <c r="A16" s="6" t="inlineStr">
        <is>
          <t>Kapazitätsengpässe</t>
        </is>
      </c>
      <c r="B16" s="7">
        <f>COUNTIF(Anlaufplan!$Q$3:$Q$102,"Engpass")</f>
        <v/>
      </c>
      <c r="D16" s="6" t="inlineStr">
        <is>
          <t>Prüfen</t>
        </is>
      </c>
      <c r="E16" s="7">
        <f>COUNTIF(Anlaufplan!$T$3:$T$102,D16)</f>
        <v/>
      </c>
    </row>
    <row r="17">
      <c r="A17" s="8" t="inlineStr">
        <is>
          <t>Offene Freigaben</t>
        </is>
      </c>
      <c r="B17" s="9">
        <f>SUM(Anlaufplan!$R$3:$R$102)</f>
        <v/>
      </c>
    </row>
    <row r="18">
      <c r="A18" s="6" t="inlineStr">
        <is>
          <t>Starts im Warnhorizont</t>
        </is>
      </c>
      <c r="B18" s="7">
        <f>COUNTIFS(Anlaufplan!$A$3:$A$102,"&lt;&gt;",Anlaufplan!$D$3:$D$102,"&gt;="&amp;TODAY(),Anlaufplan!$D$3:$D$102,"&lt;="&amp;TODAY()+Parameter!$B$2)</f>
        <v/>
      </c>
    </row>
    <row r="19">
      <c r="A19" s="8" t="inlineStr">
        <is>
          <t>Datenstand</t>
        </is>
      </c>
      <c r="B19" s="10">
        <f>TODAY()</f>
        <v/>
      </c>
    </row>
  </sheetData>
  <mergeCells count="1">
    <mergeCell ref="A1:M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7" customWidth="1" min="2" max="2"/>
    <col width="25" customWidth="1" min="3" max="3"/>
    <col width="16" customWidth="1" min="4" max="4"/>
    <col width="17" customWidth="1" min="5" max="5"/>
    <col width="17" customWidth="1" min="6" max="6"/>
    <col width="19" customWidth="1" min="7" max="7"/>
    <col width="17" customWidth="1" min="8" max="8"/>
    <col width="18" customWidth="1" min="9" max="9"/>
    <col width="17" customWidth="1" min="10" max="10"/>
    <col width="18" customWidth="1" min="11" max="11"/>
    <col width="22" customWidth="1" min="12" max="12"/>
    <col width="34" customWidth="1" min="13" max="13"/>
    <col width="17" customWidth="1" min="14" max="14"/>
    <col width="16" customWidth="1" min="15" max="15"/>
    <col width="20" customWidth="1" min="16" max="16"/>
    <col width="17" customWidth="1" min="17" max="17"/>
    <col width="16" customWidth="1" min="18" max="18"/>
    <col width="21" customWidth="1" min="19" max="19"/>
    <col width="19" customWidth="1" min="20" max="20"/>
    <col width="38" customWidth="1" min="21" max="21"/>
  </cols>
  <sheetData>
    <row r="1" ht="28" customHeight="1">
      <c r="A1" s="1" t="inlineStr">
        <is>
          <t>Serienanlaufplan – manuelle Eingaben und berechnete Beurteilung</t>
        </is>
      </c>
    </row>
    <row r="2" ht="42" customHeight="1">
      <c r="A2" s="11" t="inlineStr">
        <is>
          <t>Anlauf-ID</t>
        </is>
      </c>
      <c r="B2" s="11" t="inlineStr">
        <is>
          <t>Artikelbezeichnung</t>
        </is>
      </c>
      <c r="C2" s="11" t="inlineStr">
        <is>
          <t>Anlage</t>
        </is>
      </c>
      <c r="D2" s="11" t="inlineStr">
        <is>
          <t>Serienstart geplant</t>
        </is>
      </c>
      <c r="E2" s="11" t="inlineStr">
        <is>
          <t>Ramp-up-Ende geplant</t>
        </is>
      </c>
      <c r="F2" s="11" t="inlineStr">
        <is>
          <t>Musterstatus</t>
        </is>
      </c>
      <c r="G2" s="11" t="inlineStr">
        <is>
          <t>Validierungsstatus</t>
        </is>
      </c>
      <c r="H2" s="11" t="inlineStr">
        <is>
          <t>Werkzeugstatus</t>
        </is>
      </c>
      <c r="I2" s="11" t="inlineStr">
        <is>
          <t>Ramp-up-Zielmenge</t>
        </is>
      </c>
      <c r="J2" s="11" t="inlineStr">
        <is>
          <t>Kapazität je Tag</t>
        </is>
      </c>
      <c r="K2" s="11" t="inlineStr">
        <is>
          <t>Kapazitätsreserve</t>
        </is>
      </c>
      <c r="L2" s="11" t="inlineStr">
        <is>
          <t>Verantwortungsrolle</t>
        </is>
      </c>
      <c r="M2" s="11" t="inlineStr">
        <is>
          <t>Nächste Maßnahme</t>
        </is>
      </c>
      <c r="N2" s="11" t="inlineStr">
        <is>
          <t>Maßnahmentermin</t>
        </is>
      </c>
      <c r="O2" s="11" t="inlineStr">
        <is>
          <t>Kapazitätstage</t>
        </is>
      </c>
      <c r="P2" s="11" t="inlineStr">
        <is>
          <t>Ramp-up-Kalendertage</t>
        </is>
      </c>
      <c r="Q2" s="11" t="inlineStr">
        <is>
          <t>Kapazitätslage</t>
        </is>
      </c>
      <c r="R2" s="11" t="inlineStr">
        <is>
          <t>Freigaben offen</t>
        </is>
      </c>
      <c r="S2" s="11" t="inlineStr">
        <is>
          <t>Resttage bis Serienstart</t>
        </is>
      </c>
      <c r="T2" s="11" t="inlineStr">
        <is>
          <t>Gesamtstatus</t>
        </is>
      </c>
      <c r="U2" s="11" t="inlineStr">
        <is>
          <t>Kontrollhinweis</t>
        </is>
      </c>
    </row>
    <row r="3">
      <c r="A3" s="12" t="inlineStr">
        <is>
          <t>ANL-2026-001</t>
        </is>
      </c>
      <c r="B3" s="12" t="inlineStr">
        <is>
          <t>Modulträger Fiktiva A</t>
        </is>
      </c>
      <c r="C3" s="12" t="inlineStr">
        <is>
          <t>Montagelinie FIK-01</t>
        </is>
      </c>
      <c r="D3" s="13" t="n">
        <v>46319</v>
      </c>
      <c r="E3" s="13" t="n">
        <v>46328</v>
      </c>
      <c r="F3" s="14" t="inlineStr">
        <is>
          <t>Freigegeben</t>
        </is>
      </c>
      <c r="G3" s="14" t="inlineStr">
        <is>
          <t>Freigegeben</t>
        </is>
      </c>
      <c r="H3" s="14" t="inlineStr">
        <is>
          <t>Freigegeben</t>
        </is>
      </c>
      <c r="I3" s="32" t="n">
        <v>1800</v>
      </c>
      <c r="J3" s="33" t="n">
        <v>250</v>
      </c>
      <c r="K3" s="17" t="n">
        <v>0.1</v>
      </c>
      <c r="L3" s="14" t="inlineStr">
        <is>
          <t>Anlaufkoordination</t>
        </is>
      </c>
      <c r="M3" s="12" t="inlineStr">
        <is>
          <t>Serienbesprechung vorbereiten</t>
        </is>
      </c>
      <c r="N3" s="13" t="n">
        <v>46304</v>
      </c>
      <c r="O3" s="34">
        <f>IF(OR($A3="",$I3="",$J3="",$K3=""),"",IFERROR(ROUNDUP($I3/($J3*(1-$K3)),0),""))</f>
        <v/>
      </c>
      <c r="P3" s="34">
        <f>IF(OR($A3="",$D3="",$E3=""),"",IFERROR($E3-$D3+1,""))</f>
        <v/>
      </c>
      <c r="Q3" s="19">
        <f>IF($A3="","",IF(OR($O3="",$P3=""),"",IF($O3&lt;=$P3,"Ausreichend","Engpass")))</f>
        <v/>
      </c>
      <c r="R3" s="20">
        <f>IF($A3="","",COUNTIF($F3:$H3,"Offen")+COUNTIF($F3:$H3,"In Arbeit"))</f>
        <v/>
      </c>
      <c r="S3" s="34">
        <f>IF(OR($A3="",$D3=""),"",IFERROR($D3-TODAY(),""))</f>
        <v/>
      </c>
      <c r="T3" s="19">
        <f>IF($A3="","",IF(COUNTIF($A$3:$A$102,$A3)&gt;1,"Prüfen",IF(Parameter!$B$2="","Prüfen",IF(OR($B3="",$C3="",$D3="",$E3="",$F3="",$G3="",$H3="",$I3="",$J3="",$K3="",$L3=""),"Angaben fehlen",IF(OR($E3&lt;$D3,$I3&lt;=0,$J3&lt;=0,$K3&lt;0,$K3&gt;=1),"Prüfen",IF(OR($Q3="Engpass",AND($R3&gt;0,$S3&lt;=Parameter!$B$2),AND($N3&lt;&gt;"",$N3&lt;TODAY(),$R3&gt;0)),"Kritisch",IF(AND($R3=0,$Q3="Ausreichend"),"Bereit","In Vorbereitung")))))))</f>
        <v/>
      </c>
      <c r="U3" s="6">
        <f>IF($A3="","",IF(COUNTIF($A$3:$A$102,$A3)&gt;1,"Anlauf-ID doppelt",IF(Parameter!$B$2="","Warnhorizont in Parameter ergänzen",IF(OR($B3="",$C3="",$D3="",$E3="",$F3="",$G3="",$H3="",$I3="",$J3="",$K3="",$L3=""),"Pflichtangaben ergänzen",IF($E3&lt;$D3,"Ramp-up-Ende vor Serienstart",IF(OR($I3&lt;=0,$J3&lt;=0,$K3&lt;0,$K3&gt;=1),"Mengen, Kapazität oder Reserve prüfen",IF($Q3="Engpass","Kapazität oder Zeitraum prüfen",IF(AND($R3&gt;0,$S3&lt;=Parameter!$B$2),"Freigaben vor Serienstart klären",IF(AND($N3&lt;&gt;"",$N3&lt;TODAY(),$R3&gt;0),"Maßnahmentermin überfällig",IF($T3="Bereit","Freigaben und Kapazität vollständig","Plan weiterverfolgen"))))))))))</f>
        <v/>
      </c>
    </row>
    <row r="4">
      <c r="A4" s="12" t="inlineStr">
        <is>
          <t>ANL-2026-002</t>
        </is>
      </c>
      <c r="B4" s="12" t="inlineStr">
        <is>
          <t>Ventilblock Fiktiva B</t>
        </is>
      </c>
      <c r="C4" s="12" t="inlineStr">
        <is>
          <t>Bearbeitungszelle FIK-02</t>
        </is>
      </c>
      <c r="D4" s="13" t="n">
        <v>46292</v>
      </c>
      <c r="E4" s="13" t="n">
        <v>46301</v>
      </c>
      <c r="F4" s="14" t="inlineStr">
        <is>
          <t>In Arbeit</t>
        </is>
      </c>
      <c r="G4" s="14" t="inlineStr">
        <is>
          <t>Freigegeben</t>
        </is>
      </c>
      <c r="H4" s="14" t="inlineStr">
        <is>
          <t>Freigegeben</t>
        </is>
      </c>
      <c r="I4" s="32" t="n">
        <v>2200</v>
      </c>
      <c r="J4" s="33" t="n">
        <v>260</v>
      </c>
      <c r="K4" s="17" t="n">
        <v>0.1</v>
      </c>
      <c r="L4" s="14" t="inlineStr">
        <is>
          <t>Qualitätssicherung</t>
        </is>
      </c>
      <c r="M4" s="12" t="inlineStr">
        <is>
          <t>Musterprüfung abschließen</t>
        </is>
      </c>
      <c r="N4" s="13" t="n">
        <v>46279</v>
      </c>
      <c r="O4" s="35">
        <f>IF(OR($A4="",$I4="",$J4="",$K4=""),"",IFERROR(ROUNDUP($I4/($J4*(1-$K4)),0),""))</f>
        <v/>
      </c>
      <c r="P4" s="35">
        <f>IF(OR($A4="",$D4="",$E4=""),"",IFERROR($E4-$D4+1,""))</f>
        <v/>
      </c>
      <c r="Q4" s="22">
        <f>IF($A4="","",IF(OR($O4="",$P4=""),"",IF($O4&lt;=$P4,"Ausreichend","Engpass")))</f>
        <v/>
      </c>
      <c r="R4" s="23">
        <f>IF($A4="","",COUNTIF($F4:$H4,"Offen")+COUNTIF($F4:$H4,"In Arbeit"))</f>
        <v/>
      </c>
      <c r="S4" s="35">
        <f>IF(OR($A4="",$D4=""),"",IFERROR($D4-TODAY(),""))</f>
        <v/>
      </c>
      <c r="T4" s="22">
        <f>IF($A4="","",IF(COUNTIF($A$3:$A$102,$A4)&gt;1,"Prüfen",IF(Parameter!$B$2="","Prüfen",IF(OR($B4="",$C4="",$D4="",$E4="",$F4="",$G4="",$H4="",$I4="",$J4="",$K4="",$L4=""),"Angaben fehlen",IF(OR($E4&lt;$D4,$I4&lt;=0,$J4&lt;=0,$K4&lt;0,$K4&gt;=1),"Prüfen",IF(OR($Q4="Engpass",AND($R4&gt;0,$S4&lt;=Parameter!$B$2),AND($N4&lt;&gt;"",$N4&lt;TODAY(),$R4&gt;0)),"Kritisch",IF(AND($R4=0,$Q4="Ausreichend"),"Bereit","In Vorbereitung")))))))</f>
        <v/>
      </c>
      <c r="U4" s="8">
        <f>IF($A4="","",IF(COUNTIF($A$3:$A$102,$A4)&gt;1,"Anlauf-ID doppelt",IF(Parameter!$B$2="","Warnhorizont in Parameter ergänzen",IF(OR($B4="",$C4="",$D4="",$E4="",$F4="",$G4="",$H4="",$I4="",$J4="",$K4="",$L4=""),"Pflichtangaben ergänzen",IF($E4&lt;$D4,"Ramp-up-Ende vor Serienstart",IF(OR($I4&lt;=0,$J4&lt;=0,$K4&lt;0,$K4&gt;=1),"Mengen, Kapazität oder Reserve prüfen",IF($Q4="Engpass","Kapazität oder Zeitraum prüfen",IF(AND($R4&gt;0,$S4&lt;=Parameter!$B$2),"Freigaben vor Serienstart klären",IF(AND($N4&lt;&gt;"",$N4&lt;TODAY(),$R4&gt;0),"Maßnahmentermin überfällig",IF($T4="Bereit","Freigaben und Kapazität vollständig","Plan weiterverfolgen"))))))))))</f>
        <v/>
      </c>
    </row>
    <row r="5">
      <c r="A5" s="12" t="inlineStr">
        <is>
          <t>ANL-2026-003</t>
        </is>
      </c>
      <c r="B5" s="12" t="inlineStr">
        <is>
          <t>Sensorhalter Fiktiva C</t>
        </is>
      </c>
      <c r="C5" s="12" t="inlineStr">
        <is>
          <t>Fügezelle FIK-04</t>
        </is>
      </c>
      <c r="D5" s="13" t="n">
        <v>46344</v>
      </c>
      <c r="E5" s="13" t="n">
        <v>46353</v>
      </c>
      <c r="F5" s="14" t="inlineStr">
        <is>
          <t>Freigegeben</t>
        </is>
      </c>
      <c r="G5" s="14" t="inlineStr">
        <is>
          <t>Freigegeben</t>
        </is>
      </c>
      <c r="H5" s="14" t="inlineStr">
        <is>
          <t>Freigegeben</t>
        </is>
      </c>
      <c r="I5" s="32" t="n">
        <v>8000</v>
      </c>
      <c r="J5" s="33" t="n">
        <v>500</v>
      </c>
      <c r="K5" s="17" t="n">
        <v>0.1</v>
      </c>
      <c r="L5" s="14" t="inlineStr">
        <is>
          <t>Produktionsplanung</t>
        </is>
      </c>
      <c r="M5" s="12" t="inlineStr">
        <is>
          <t>Zusatzschicht als Option bewerten</t>
        </is>
      </c>
      <c r="N5" s="13" t="n">
        <v>46309</v>
      </c>
      <c r="O5" s="34">
        <f>IF(OR($A5="",$I5="",$J5="",$K5=""),"",IFERROR(ROUNDUP($I5/($J5*(1-$K5)),0),""))</f>
        <v/>
      </c>
      <c r="P5" s="34">
        <f>IF(OR($A5="",$D5="",$E5=""),"",IFERROR($E5-$D5+1,""))</f>
        <v/>
      </c>
      <c r="Q5" s="19">
        <f>IF($A5="","",IF(OR($O5="",$P5=""),"",IF($O5&lt;=$P5,"Ausreichend","Engpass")))</f>
        <v/>
      </c>
      <c r="R5" s="20">
        <f>IF($A5="","",COUNTIF($F5:$H5,"Offen")+COUNTIF($F5:$H5,"In Arbeit"))</f>
        <v/>
      </c>
      <c r="S5" s="34">
        <f>IF(OR($A5="",$D5=""),"",IFERROR($D5-TODAY(),""))</f>
        <v/>
      </c>
      <c r="T5" s="19">
        <f>IF($A5="","",IF(COUNTIF($A$3:$A$102,$A5)&gt;1,"Prüfen",IF(Parameter!$B$2="","Prüfen",IF(OR($B5="",$C5="",$D5="",$E5="",$F5="",$G5="",$H5="",$I5="",$J5="",$K5="",$L5=""),"Angaben fehlen",IF(OR($E5&lt;$D5,$I5&lt;=0,$J5&lt;=0,$K5&lt;0,$K5&gt;=1),"Prüfen",IF(OR($Q5="Engpass",AND($R5&gt;0,$S5&lt;=Parameter!$B$2),AND($N5&lt;&gt;"",$N5&lt;TODAY(),$R5&gt;0)),"Kritisch",IF(AND($R5=0,$Q5="Ausreichend"),"Bereit","In Vorbereitung")))))))</f>
        <v/>
      </c>
      <c r="U5" s="6">
        <f>IF($A5="","",IF(COUNTIF($A$3:$A$102,$A5)&gt;1,"Anlauf-ID doppelt",IF(Parameter!$B$2="","Warnhorizont in Parameter ergänzen",IF(OR($B5="",$C5="",$D5="",$E5="",$F5="",$G5="",$H5="",$I5="",$J5="",$K5="",$L5=""),"Pflichtangaben ergänzen",IF($E5&lt;$D5,"Ramp-up-Ende vor Serienstart",IF(OR($I5&lt;=0,$J5&lt;=0,$K5&lt;0,$K5&gt;=1),"Mengen, Kapazität oder Reserve prüfen",IF($Q5="Engpass","Kapazität oder Zeitraum prüfen",IF(AND($R5&gt;0,$S5&lt;=Parameter!$B$2),"Freigaben vor Serienstart klären",IF(AND($N5&lt;&gt;"",$N5&lt;TODAY(),$R5&gt;0),"Maßnahmentermin überfällig",IF($T5="Bereit","Freigaben und Kapazität vollständig","Plan weiterverfolgen"))))))))))</f>
        <v/>
      </c>
    </row>
    <row r="6">
      <c r="A6" s="12" t="inlineStr">
        <is>
          <t>ANL-2026-004</t>
        </is>
      </c>
      <c r="B6" s="12" t="inlineStr">
        <is>
          <t>Abdeckrahmen Fiktiva D</t>
        </is>
      </c>
      <c r="C6" s="12" t="inlineStr">
        <is>
          <t>Montageinsel FIK-05</t>
        </is>
      </c>
      <c r="D6" s="13" t="n">
        <v>46369</v>
      </c>
      <c r="E6" s="13" t="n">
        <v>46382</v>
      </c>
      <c r="F6" s="14" t="inlineStr">
        <is>
          <t>Offen</t>
        </is>
      </c>
      <c r="G6" s="14" t="inlineStr">
        <is>
          <t>In Arbeit</t>
        </is>
      </c>
      <c r="H6" s="14" t="inlineStr">
        <is>
          <t>Freigegeben</t>
        </is>
      </c>
      <c r="I6" s="32" t="n">
        <v>2400</v>
      </c>
      <c r="J6" s="33" t="n">
        <v>220</v>
      </c>
      <c r="K6" s="17" t="n">
        <v>0.1</v>
      </c>
      <c r="L6" s="14" t="inlineStr">
        <is>
          <t>Prozessplanung</t>
        </is>
      </c>
      <c r="M6" s="12" t="inlineStr">
        <is>
          <t>Prüfumfang intern abstimmen</t>
        </is>
      </c>
      <c r="N6" s="13" t="n">
        <v>46294</v>
      </c>
      <c r="O6" s="35">
        <f>IF(OR($A6="",$I6="",$J6="",$K6=""),"",IFERROR(ROUNDUP($I6/($J6*(1-$K6)),0),""))</f>
        <v/>
      </c>
      <c r="P6" s="35">
        <f>IF(OR($A6="",$D6="",$E6=""),"",IFERROR($E6-$D6+1,""))</f>
        <v/>
      </c>
      <c r="Q6" s="22">
        <f>IF($A6="","",IF(OR($O6="",$P6=""),"",IF($O6&lt;=$P6,"Ausreichend","Engpass")))</f>
        <v/>
      </c>
      <c r="R6" s="23">
        <f>IF($A6="","",COUNTIF($F6:$H6,"Offen")+COUNTIF($F6:$H6,"In Arbeit"))</f>
        <v/>
      </c>
      <c r="S6" s="35">
        <f>IF(OR($A6="",$D6=""),"",IFERROR($D6-TODAY(),""))</f>
        <v/>
      </c>
      <c r="T6" s="22">
        <f>IF($A6="","",IF(COUNTIF($A$3:$A$102,$A6)&gt;1,"Prüfen",IF(Parameter!$B$2="","Prüfen",IF(OR($B6="",$C6="",$D6="",$E6="",$F6="",$G6="",$H6="",$I6="",$J6="",$K6="",$L6=""),"Angaben fehlen",IF(OR($E6&lt;$D6,$I6&lt;=0,$J6&lt;=0,$K6&lt;0,$K6&gt;=1),"Prüfen",IF(OR($Q6="Engpass",AND($R6&gt;0,$S6&lt;=Parameter!$B$2),AND($N6&lt;&gt;"",$N6&lt;TODAY(),$R6&gt;0)),"Kritisch",IF(AND($R6=0,$Q6="Ausreichend"),"Bereit","In Vorbereitung")))))))</f>
        <v/>
      </c>
      <c r="U6" s="8">
        <f>IF($A6="","",IF(COUNTIF($A$3:$A$102,$A6)&gt;1,"Anlauf-ID doppelt",IF(Parameter!$B$2="","Warnhorizont in Parameter ergänzen",IF(OR($B6="",$C6="",$D6="",$E6="",$F6="",$G6="",$H6="",$I6="",$J6="",$K6="",$L6=""),"Pflichtangaben ergänzen",IF($E6&lt;$D6,"Ramp-up-Ende vor Serienstart",IF(OR($I6&lt;=0,$J6&lt;=0,$K6&lt;0,$K6&gt;=1),"Mengen, Kapazität oder Reserve prüfen",IF($Q6="Engpass","Kapazität oder Zeitraum prüfen",IF(AND($R6&gt;0,$S6&lt;=Parameter!$B$2),"Freigaben vor Serienstart klären",IF(AND($N6&lt;&gt;"",$N6&lt;TODAY(),$R6&gt;0),"Maßnahmentermin überfällig",IF($T6="Bereit","Freigaben und Kapazität vollständig","Plan weiterverfolgen"))))))))))</f>
        <v/>
      </c>
    </row>
    <row r="7">
      <c r="A7" s="12" t="inlineStr">
        <is>
          <t>ANL-2026-005</t>
        </is>
      </c>
      <c r="B7" s="12" t="inlineStr">
        <is>
          <t>Kupplungsnabe Fiktiva E</t>
        </is>
      </c>
      <c r="C7" s="12" t="inlineStr">
        <is>
          <t>Prüffeld FIK-03</t>
        </is>
      </c>
      <c r="D7" s="13" t="n">
        <v>46264</v>
      </c>
      <c r="E7" s="13" t="n">
        <v>46277</v>
      </c>
      <c r="F7" s="14" t="inlineStr">
        <is>
          <t>Offen</t>
        </is>
      </c>
      <c r="G7" s="14" t="inlineStr">
        <is>
          <t>In Arbeit</t>
        </is>
      </c>
      <c r="H7" s="14" t="inlineStr">
        <is>
          <t>Freigegeben</t>
        </is>
      </c>
      <c r="I7" s="32" t="n">
        <v>1100</v>
      </c>
      <c r="J7" s="33" t="n">
        <v>120</v>
      </c>
      <c r="K7" s="17" t="n">
        <v>0.1</v>
      </c>
      <c r="L7" s="14" t="inlineStr">
        <is>
          <t>Qualitätssicherung</t>
        </is>
      </c>
      <c r="M7" s="12" t="inlineStr">
        <is>
          <t>Überfällige Freigaben klären</t>
        </is>
      </c>
      <c r="N7" s="13" t="n">
        <v>46270</v>
      </c>
      <c r="O7" s="34">
        <f>IF(OR($A7="",$I7="",$J7="",$K7=""),"",IFERROR(ROUNDUP($I7/($J7*(1-$K7)),0),""))</f>
        <v/>
      </c>
      <c r="P7" s="34">
        <f>IF(OR($A7="",$D7="",$E7=""),"",IFERROR($E7-$D7+1,""))</f>
        <v/>
      </c>
      <c r="Q7" s="19">
        <f>IF($A7="","",IF(OR($O7="",$P7=""),"",IF($O7&lt;=$P7,"Ausreichend","Engpass")))</f>
        <v/>
      </c>
      <c r="R7" s="20">
        <f>IF($A7="","",COUNTIF($F7:$H7,"Offen")+COUNTIF($F7:$H7,"In Arbeit"))</f>
        <v/>
      </c>
      <c r="S7" s="34">
        <f>IF(OR($A7="",$D7=""),"",IFERROR($D7-TODAY(),""))</f>
        <v/>
      </c>
      <c r="T7" s="19">
        <f>IF($A7="","",IF(COUNTIF($A$3:$A$102,$A7)&gt;1,"Prüfen",IF(Parameter!$B$2="","Prüfen",IF(OR($B7="",$C7="",$D7="",$E7="",$F7="",$G7="",$H7="",$I7="",$J7="",$K7="",$L7=""),"Angaben fehlen",IF(OR($E7&lt;$D7,$I7&lt;=0,$J7&lt;=0,$K7&lt;0,$K7&gt;=1),"Prüfen",IF(OR($Q7="Engpass",AND($R7&gt;0,$S7&lt;=Parameter!$B$2),AND($N7&lt;&gt;"",$N7&lt;TODAY(),$R7&gt;0)),"Kritisch",IF(AND($R7=0,$Q7="Ausreichend"),"Bereit","In Vorbereitung")))))))</f>
        <v/>
      </c>
      <c r="U7" s="6">
        <f>IF($A7="","",IF(COUNTIF($A$3:$A$102,$A7)&gt;1,"Anlauf-ID doppelt",IF(Parameter!$B$2="","Warnhorizont in Parameter ergänzen",IF(OR($B7="",$C7="",$D7="",$E7="",$F7="",$G7="",$H7="",$I7="",$J7="",$K7="",$L7=""),"Pflichtangaben ergänzen",IF($E7&lt;$D7,"Ramp-up-Ende vor Serienstart",IF(OR($I7&lt;=0,$J7&lt;=0,$K7&lt;0,$K7&gt;=1),"Mengen, Kapazität oder Reserve prüfen",IF($Q7="Engpass","Kapazität oder Zeitraum prüfen",IF(AND($R7&gt;0,$S7&lt;=Parameter!$B$2),"Freigaben vor Serienstart klären",IF(AND($N7&lt;&gt;"",$N7&lt;TODAY(),$R7&gt;0),"Maßnahmentermin überfällig",IF($T7="Bereit","Freigaben und Kapazität vollständig","Plan weiterverfolgen"))))))))))</f>
        <v/>
      </c>
    </row>
    <row r="8">
      <c r="A8" s="12" t="inlineStr">
        <is>
          <t>ANL-2026-006</t>
        </is>
      </c>
      <c r="B8" s="12" t="inlineStr">
        <is>
          <t>Prüfadapter Fiktiva F</t>
        </is>
      </c>
      <c r="C8" s="12" t="inlineStr">
        <is>
          <t>Verpackungslinie FIK-06</t>
        </is>
      </c>
      <c r="D8" s="13" t="n">
        <v>46309</v>
      </c>
      <c r="E8" s="13" t="n">
        <v>46315</v>
      </c>
      <c r="F8" s="14" t="inlineStr">
        <is>
          <t>Nicht erforderlich</t>
        </is>
      </c>
      <c r="G8" s="14" t="inlineStr">
        <is>
          <t>Freigegeben</t>
        </is>
      </c>
      <c r="H8" s="14" t="inlineStr">
        <is>
          <t>Freigegeben</t>
        </is>
      </c>
      <c r="I8" s="32" t="n">
        <v>900</v>
      </c>
      <c r="J8" s="33" t="n">
        <v>160</v>
      </c>
      <c r="K8" s="17" t="n">
        <v>0.1</v>
      </c>
      <c r="L8" s="14" t="inlineStr">
        <is>
          <t>Fertigungssteuerung</t>
        </is>
      </c>
      <c r="M8" s="12" t="inlineStr">
        <is>
          <t>Bereitstellung bestätigen</t>
        </is>
      </c>
      <c r="N8" s="13" t="n">
        <v>46298</v>
      </c>
      <c r="O8" s="35">
        <f>IF(OR($A8="",$I8="",$J8="",$K8=""),"",IFERROR(ROUNDUP($I8/($J8*(1-$K8)),0),""))</f>
        <v/>
      </c>
      <c r="P8" s="35">
        <f>IF(OR($A8="",$D8="",$E8=""),"",IFERROR($E8-$D8+1,""))</f>
        <v/>
      </c>
      <c r="Q8" s="22">
        <f>IF($A8="","",IF(OR($O8="",$P8=""),"",IF($O8&lt;=$P8,"Ausreichend","Engpass")))</f>
        <v/>
      </c>
      <c r="R8" s="23">
        <f>IF($A8="","",COUNTIF($F8:$H8,"Offen")+COUNTIF($F8:$H8,"In Arbeit"))</f>
        <v/>
      </c>
      <c r="S8" s="35">
        <f>IF(OR($A8="",$D8=""),"",IFERROR($D8-TODAY(),""))</f>
        <v/>
      </c>
      <c r="T8" s="22">
        <f>IF($A8="","",IF(COUNTIF($A$3:$A$102,$A8)&gt;1,"Prüfen",IF(Parameter!$B$2="","Prüfen",IF(OR($B8="",$C8="",$D8="",$E8="",$F8="",$G8="",$H8="",$I8="",$J8="",$K8="",$L8=""),"Angaben fehlen",IF(OR($E8&lt;$D8,$I8&lt;=0,$J8&lt;=0,$K8&lt;0,$K8&gt;=1),"Prüfen",IF(OR($Q8="Engpass",AND($R8&gt;0,$S8&lt;=Parameter!$B$2),AND($N8&lt;&gt;"",$N8&lt;TODAY(),$R8&gt;0)),"Kritisch",IF(AND($R8=0,$Q8="Ausreichend"),"Bereit","In Vorbereitung")))))))</f>
        <v/>
      </c>
      <c r="U8" s="8">
        <f>IF($A8="","",IF(COUNTIF($A$3:$A$102,$A8)&gt;1,"Anlauf-ID doppelt",IF(Parameter!$B$2="","Warnhorizont in Parameter ergänzen",IF(OR($B8="",$C8="",$D8="",$E8="",$F8="",$G8="",$H8="",$I8="",$J8="",$K8="",$L8=""),"Pflichtangaben ergänzen",IF($E8&lt;$D8,"Ramp-up-Ende vor Serienstart",IF(OR($I8&lt;=0,$J8&lt;=0,$K8&lt;0,$K8&gt;=1),"Mengen, Kapazität oder Reserve prüfen",IF($Q8="Engpass","Kapazität oder Zeitraum prüfen",IF(AND($R8&gt;0,$S8&lt;=Parameter!$B$2),"Freigaben vor Serienstart klären",IF(AND($N8&lt;&gt;"",$N8&lt;TODAY(),$R8&gt;0),"Maßnahmentermin überfällig",IF($T8="Bereit","Freigaben und Kapazität vollständig","Plan weiterverfolgen"))))))))))</f>
        <v/>
      </c>
    </row>
    <row r="9">
      <c r="A9" s="12" t="inlineStr">
        <is>
          <t>ANL-2026-007</t>
        </is>
      </c>
      <c r="B9" s="12" t="inlineStr">
        <is>
          <t>Gehäusedeckel Fiktiva G</t>
        </is>
      </c>
      <c r="C9" s="12" t="inlineStr">
        <is>
          <t>Bearbeitungszelle FIK-02</t>
        </is>
      </c>
      <c r="D9" s="13" t="n">
        <v>46394</v>
      </c>
      <c r="E9" s="13" t="n">
        <v>46407</v>
      </c>
      <c r="F9" s="14" t="inlineStr">
        <is>
          <t>In Arbeit</t>
        </is>
      </c>
      <c r="G9" s="14" t="inlineStr">
        <is>
          <t>Offen</t>
        </is>
      </c>
      <c r="H9" s="14" t="inlineStr">
        <is>
          <t>In Arbeit</t>
        </is>
      </c>
      <c r="I9" s="32" t="n">
        <v>3000</v>
      </c>
      <c r="J9" s="33" t="n">
        <v>280</v>
      </c>
      <c r="K9" s="17" t="n">
        <v>0.1</v>
      </c>
      <c r="L9" s="14" t="inlineStr">
        <is>
          <t>Werkzeugkoordination</t>
        </is>
      </c>
      <c r="M9" s="12" t="inlineStr">
        <is>
          <t>Werkzeugversuch terminieren</t>
        </is>
      </c>
      <c r="N9" s="13" t="n">
        <v>46334</v>
      </c>
      <c r="O9" s="34">
        <f>IF(OR($A9="",$I9="",$J9="",$K9=""),"",IFERROR(ROUNDUP($I9/($J9*(1-$K9)),0),""))</f>
        <v/>
      </c>
      <c r="P9" s="34">
        <f>IF(OR($A9="",$D9="",$E9=""),"",IFERROR($E9-$D9+1,""))</f>
        <v/>
      </c>
      <c r="Q9" s="19">
        <f>IF($A9="","",IF(OR($O9="",$P9=""),"",IF($O9&lt;=$P9,"Ausreichend","Engpass")))</f>
        <v/>
      </c>
      <c r="R9" s="20">
        <f>IF($A9="","",COUNTIF($F9:$H9,"Offen")+COUNTIF($F9:$H9,"In Arbeit"))</f>
        <v/>
      </c>
      <c r="S9" s="34">
        <f>IF(OR($A9="",$D9=""),"",IFERROR($D9-TODAY(),""))</f>
        <v/>
      </c>
      <c r="T9" s="19">
        <f>IF($A9="","",IF(COUNTIF($A$3:$A$102,$A9)&gt;1,"Prüfen",IF(Parameter!$B$2="","Prüfen",IF(OR($B9="",$C9="",$D9="",$E9="",$F9="",$G9="",$H9="",$I9="",$J9="",$K9="",$L9=""),"Angaben fehlen",IF(OR($E9&lt;$D9,$I9&lt;=0,$J9&lt;=0,$K9&lt;0,$K9&gt;=1),"Prüfen",IF(OR($Q9="Engpass",AND($R9&gt;0,$S9&lt;=Parameter!$B$2),AND($N9&lt;&gt;"",$N9&lt;TODAY(),$R9&gt;0)),"Kritisch",IF(AND($R9=0,$Q9="Ausreichend"),"Bereit","In Vorbereitung")))))))</f>
        <v/>
      </c>
      <c r="U9" s="6">
        <f>IF($A9="","",IF(COUNTIF($A$3:$A$102,$A9)&gt;1,"Anlauf-ID doppelt",IF(Parameter!$B$2="","Warnhorizont in Parameter ergänzen",IF(OR($B9="",$C9="",$D9="",$E9="",$F9="",$G9="",$H9="",$I9="",$J9="",$K9="",$L9=""),"Pflichtangaben ergänzen",IF($E9&lt;$D9,"Ramp-up-Ende vor Serienstart",IF(OR($I9&lt;=0,$J9&lt;=0,$K9&lt;0,$K9&gt;=1),"Mengen, Kapazität oder Reserve prüfen",IF($Q9="Engpass","Kapazität oder Zeitraum prüfen",IF(AND($R9&gt;0,$S9&lt;=Parameter!$B$2),"Freigaben vor Serienstart klären",IF(AND($N9&lt;&gt;"",$N9&lt;TODAY(),$R9&gt;0),"Maßnahmentermin überfällig",IF($T9="Bereit","Freigaben und Kapazität vollständig","Plan weiterverfolgen"))))))))))</f>
        <v/>
      </c>
    </row>
    <row r="10">
      <c r="A10" s="12" t="inlineStr">
        <is>
          <t>ANL-2026-008</t>
        </is>
      </c>
      <c r="B10" s="12" t="inlineStr">
        <is>
          <t>Leitungshalter Fiktiva H</t>
        </is>
      </c>
      <c r="C10" s="12" t="inlineStr">
        <is>
          <t>Fügezelle FIK-04</t>
        </is>
      </c>
      <c r="D10" s="13" t="n">
        <v>46295</v>
      </c>
      <c r="E10" s="13" t="n">
        <v>46304</v>
      </c>
      <c r="F10" s="14" t="inlineStr">
        <is>
          <t>Freigegeben</t>
        </is>
      </c>
      <c r="G10" s="14" t="inlineStr">
        <is>
          <t>In Arbeit</t>
        </is>
      </c>
      <c r="H10" s="14" t="inlineStr">
        <is>
          <t>Freigegeben</t>
        </is>
      </c>
      <c r="I10" s="32" t="n">
        <v>1500</v>
      </c>
      <c r="J10" s="33" t="n">
        <v>180</v>
      </c>
      <c r="K10" s="17" t="n">
        <v>0.1</v>
      </c>
      <c r="L10" s="14" t="inlineStr">
        <is>
          <t>Anlaufkoordination</t>
        </is>
      </c>
      <c r="M10" s="12" t="inlineStr">
        <is>
          <t>Validierungsergebnis prüfen</t>
        </is>
      </c>
      <c r="N10" s="13" t="n">
        <v>46282</v>
      </c>
      <c r="O10" s="35">
        <f>IF(OR($A10="",$I10="",$J10="",$K10=""),"",IFERROR(ROUNDUP($I10/($J10*(1-$K10)),0),""))</f>
        <v/>
      </c>
      <c r="P10" s="35">
        <f>IF(OR($A10="",$D10="",$E10=""),"",IFERROR($E10-$D10+1,""))</f>
        <v/>
      </c>
      <c r="Q10" s="22">
        <f>IF($A10="","",IF(OR($O10="",$P10=""),"",IF($O10&lt;=$P10,"Ausreichend","Engpass")))</f>
        <v/>
      </c>
      <c r="R10" s="23">
        <f>IF($A10="","",COUNTIF($F10:$H10,"Offen")+COUNTIF($F10:$H10,"In Arbeit"))</f>
        <v/>
      </c>
      <c r="S10" s="35">
        <f>IF(OR($A10="",$D10=""),"",IFERROR($D10-TODAY(),""))</f>
        <v/>
      </c>
      <c r="T10" s="22">
        <f>IF($A10="","",IF(COUNTIF($A$3:$A$102,$A10)&gt;1,"Prüfen",IF(Parameter!$B$2="","Prüfen",IF(OR($B10="",$C10="",$D10="",$E10="",$F10="",$G10="",$H10="",$I10="",$J10="",$K10="",$L10=""),"Angaben fehlen",IF(OR($E10&lt;$D10,$I10&lt;=0,$J10&lt;=0,$K10&lt;0,$K10&gt;=1),"Prüfen",IF(OR($Q10="Engpass",AND($R10&gt;0,$S10&lt;=Parameter!$B$2),AND($N10&lt;&gt;"",$N10&lt;TODAY(),$R10&gt;0)),"Kritisch",IF(AND($R10=0,$Q10="Ausreichend"),"Bereit","In Vorbereitung")))))))</f>
        <v/>
      </c>
      <c r="U10" s="8">
        <f>IF($A10="","",IF(COUNTIF($A$3:$A$102,$A10)&gt;1,"Anlauf-ID doppelt",IF(Parameter!$B$2="","Warnhorizont in Parameter ergänzen",IF(OR($B10="",$C10="",$D10="",$E10="",$F10="",$G10="",$H10="",$I10="",$J10="",$K10="",$L10=""),"Pflichtangaben ergänzen",IF($E10&lt;$D10,"Ramp-up-Ende vor Serienstart",IF(OR($I10&lt;=0,$J10&lt;=0,$K10&lt;0,$K10&gt;=1),"Mengen, Kapazität oder Reserve prüfen",IF($Q10="Engpass","Kapazität oder Zeitraum prüfen",IF(AND($R10&gt;0,$S10&lt;=Parameter!$B$2),"Freigaben vor Serienstart klären",IF(AND($N10&lt;&gt;"",$N10&lt;TODAY(),$R10&gt;0),"Maßnahmentermin überfällig",IF($T10="Bereit","Freigaben und Kapazität vollständig","Plan weiterverfolgen"))))))))))</f>
        <v/>
      </c>
    </row>
    <row r="11">
      <c r="A11" s="12" t="inlineStr">
        <is>
          <t>ANL-2026-009</t>
        </is>
      </c>
      <c r="B11" s="12" t="inlineStr">
        <is>
          <t>Trägerplatte Fiktiva J</t>
        </is>
      </c>
      <c r="C11" s="12" t="inlineStr">
        <is>
          <t>Montageinsel FIK-05</t>
        </is>
      </c>
      <c r="D11" s="13" t="n">
        <v>46434</v>
      </c>
      <c r="E11" s="13" t="n">
        <v>46447</v>
      </c>
      <c r="F11" s="14" t="inlineStr">
        <is>
          <t>Offen</t>
        </is>
      </c>
      <c r="G11" s="14" t="inlineStr">
        <is>
          <t>In Arbeit</t>
        </is>
      </c>
      <c r="H11" s="14" t="inlineStr">
        <is>
          <t>Freigegeben</t>
        </is>
      </c>
      <c r="I11" s="32" t="n">
        <v>2600</v>
      </c>
      <c r="J11" s="33" t="n">
        <v>230</v>
      </c>
      <c r="K11" s="17" t="n">
        <v>0.1</v>
      </c>
      <c r="L11" s="14" t="inlineStr">
        <is>
          <t>Prozessplanung</t>
        </is>
      </c>
      <c r="M11" s="12" t="inlineStr"/>
      <c r="N11" s="13" t="n"/>
      <c r="O11" s="34">
        <f>IF(OR($A11="",$I11="",$J11="",$K11=""),"",IFERROR(ROUNDUP($I11/($J11*(1-$K11)),0),""))</f>
        <v/>
      </c>
      <c r="P11" s="34">
        <f>IF(OR($A11="",$D11="",$E11=""),"",IFERROR($E11-$D11+1,""))</f>
        <v/>
      </c>
      <c r="Q11" s="19">
        <f>IF($A11="","",IF(OR($O11="",$P11=""),"",IF($O11&lt;=$P11,"Ausreichend","Engpass")))</f>
        <v/>
      </c>
      <c r="R11" s="20">
        <f>IF($A11="","",COUNTIF($F11:$H11,"Offen")+COUNTIF($F11:$H11,"In Arbeit"))</f>
        <v/>
      </c>
      <c r="S11" s="34">
        <f>IF(OR($A11="",$D11=""),"",IFERROR($D11-TODAY(),""))</f>
        <v/>
      </c>
      <c r="T11" s="19">
        <f>IF($A11="","",IF(COUNTIF($A$3:$A$102,$A11)&gt;1,"Prüfen",IF(Parameter!$B$2="","Prüfen",IF(OR($B11="",$C11="",$D11="",$E11="",$F11="",$G11="",$H11="",$I11="",$J11="",$K11="",$L11=""),"Angaben fehlen",IF(OR($E11&lt;$D11,$I11&lt;=0,$J11&lt;=0,$K11&lt;0,$K11&gt;=1),"Prüfen",IF(OR($Q11="Engpass",AND($R11&gt;0,$S11&lt;=Parameter!$B$2),AND($N11&lt;&gt;"",$N11&lt;TODAY(),$R11&gt;0)),"Kritisch",IF(AND($R11=0,$Q11="Ausreichend"),"Bereit","In Vorbereitung")))))))</f>
        <v/>
      </c>
      <c r="U11" s="6">
        <f>IF($A11="","",IF(COUNTIF($A$3:$A$102,$A11)&gt;1,"Anlauf-ID doppelt",IF(Parameter!$B$2="","Warnhorizont in Parameter ergänzen",IF(OR($B11="",$C11="",$D11="",$E11="",$F11="",$G11="",$H11="",$I11="",$J11="",$K11="",$L11=""),"Pflichtangaben ergänzen",IF($E11&lt;$D11,"Ramp-up-Ende vor Serienstart",IF(OR($I11&lt;=0,$J11&lt;=0,$K11&lt;0,$K11&gt;=1),"Mengen, Kapazität oder Reserve prüfen",IF($Q11="Engpass","Kapazität oder Zeitraum prüfen",IF(AND($R11&gt;0,$S11&lt;=Parameter!$B$2),"Freigaben vor Serienstart klären",IF(AND($N11&lt;&gt;"",$N11&lt;TODAY(),$R11&gt;0),"Maßnahmentermin überfällig",IF($T11="Bereit","Freigaben und Kapazität vollständig","Plan weiterverfolgen"))))))))))</f>
        <v/>
      </c>
    </row>
    <row r="12">
      <c r="A12" s="12" t="inlineStr">
        <is>
          <t>ANL-2026-010</t>
        </is>
      </c>
      <c r="B12" s="12" t="inlineStr">
        <is>
          <t>Dichtflansch Fiktiva K</t>
        </is>
      </c>
      <c r="C12" s="12" t="inlineStr">
        <is>
          <t>Montagelinie FIK-01</t>
        </is>
      </c>
      <c r="D12" s="13" t="n">
        <v>46334</v>
      </c>
      <c r="E12" s="13" t="n">
        <v>46343</v>
      </c>
      <c r="F12" s="14" t="inlineStr">
        <is>
          <t>Freigegeben</t>
        </is>
      </c>
      <c r="G12" s="14" t="inlineStr">
        <is>
          <t>Freigegeben</t>
        </is>
      </c>
      <c r="H12" s="14" t="inlineStr">
        <is>
          <t>Freigegeben</t>
        </is>
      </c>
      <c r="I12" s="32" t="n">
        <v>1750</v>
      </c>
      <c r="J12" s="33" t="n"/>
      <c r="K12" s="17" t="n">
        <v>0.1</v>
      </c>
      <c r="L12" s="14" t="inlineStr">
        <is>
          <t>Produktionsplanung</t>
        </is>
      </c>
      <c r="M12" s="12" t="inlineStr">
        <is>
          <t>Kapazität manuell ergänzen</t>
        </is>
      </c>
      <c r="N12" s="13" t="n">
        <v>46299</v>
      </c>
      <c r="O12" s="35">
        <f>IF(OR($A12="",$I12="",$J12="",$K12=""),"",IFERROR(ROUNDUP($I12/($J12*(1-$K12)),0),""))</f>
        <v/>
      </c>
      <c r="P12" s="35">
        <f>IF(OR($A12="",$D12="",$E12=""),"",IFERROR($E12-$D12+1,""))</f>
        <v/>
      </c>
      <c r="Q12" s="22">
        <f>IF($A12="","",IF(OR($O12="",$P12=""),"",IF($O12&lt;=$P12,"Ausreichend","Engpass")))</f>
        <v/>
      </c>
      <c r="R12" s="23">
        <f>IF($A12="","",COUNTIF($F12:$H12,"Offen")+COUNTIF($F12:$H12,"In Arbeit"))</f>
        <v/>
      </c>
      <c r="S12" s="35">
        <f>IF(OR($A12="",$D12=""),"",IFERROR($D12-TODAY(),""))</f>
        <v/>
      </c>
      <c r="T12" s="22">
        <f>IF($A12="","",IF(COUNTIF($A$3:$A$102,$A12)&gt;1,"Prüfen",IF(Parameter!$B$2="","Prüfen",IF(OR($B12="",$C12="",$D12="",$E12="",$F12="",$G12="",$H12="",$I12="",$J12="",$K12="",$L12=""),"Angaben fehlen",IF(OR($E12&lt;$D12,$I12&lt;=0,$J12&lt;=0,$K12&lt;0,$K12&gt;=1),"Prüfen",IF(OR($Q12="Engpass",AND($R12&gt;0,$S12&lt;=Parameter!$B$2),AND($N12&lt;&gt;"",$N12&lt;TODAY(),$R12&gt;0)),"Kritisch",IF(AND($R12=0,$Q12="Ausreichend"),"Bereit","In Vorbereitung")))))))</f>
        <v/>
      </c>
      <c r="U12" s="8">
        <f>IF($A12="","",IF(COUNTIF($A$3:$A$102,$A12)&gt;1,"Anlauf-ID doppelt",IF(Parameter!$B$2="","Warnhorizont in Parameter ergänzen",IF(OR($B12="",$C12="",$D12="",$E12="",$F12="",$G12="",$H12="",$I12="",$J12="",$K12="",$L12=""),"Pflichtangaben ergänzen",IF($E12&lt;$D12,"Ramp-up-Ende vor Serienstart",IF(OR($I12&lt;=0,$J12&lt;=0,$K12&lt;0,$K12&gt;=1),"Mengen, Kapazität oder Reserve prüfen",IF($Q12="Engpass","Kapazität oder Zeitraum prüfen",IF(AND($R12&gt;0,$S12&lt;=Parameter!$B$2),"Freigaben vor Serienstart klären",IF(AND($N12&lt;&gt;"",$N12&lt;TODAY(),$R12&gt;0),"Maßnahmentermin überfällig",IF($T12="Bereit","Freigaben und Kapazität vollständig","Plan weiterverfolgen"))))))))))</f>
        <v/>
      </c>
    </row>
    <row r="13" outlineLevel="1">
      <c r="A13" s="12" t="n"/>
      <c r="B13" s="12" t="n"/>
      <c r="C13" s="12" t="n"/>
      <c r="D13" s="13" t="n"/>
      <c r="E13" s="13" t="n"/>
      <c r="F13" s="14" t="n"/>
      <c r="G13" s="14" t="n"/>
      <c r="H13" s="14" t="n"/>
      <c r="I13" s="32" t="n"/>
      <c r="J13" s="33" t="n"/>
      <c r="K13" s="17" t="n"/>
      <c r="L13" s="14" t="n"/>
      <c r="M13" s="12" t="n"/>
      <c r="N13" s="13" t="n"/>
      <c r="O13" s="34">
        <f>IF(OR($A13="",$I13="",$J13="",$K13=""),"",IFERROR(ROUNDUP($I13/($J13*(1-$K13)),0),""))</f>
        <v/>
      </c>
      <c r="P13" s="34">
        <f>IF(OR($A13="",$D13="",$E13=""),"",IFERROR($E13-$D13+1,""))</f>
        <v/>
      </c>
      <c r="Q13" s="19">
        <f>IF($A13="","",IF(OR($O13="",$P13=""),"",IF($O13&lt;=$P13,"Ausreichend","Engpass")))</f>
        <v/>
      </c>
      <c r="R13" s="20">
        <f>IF($A13="","",COUNTIF($F13:$H13,"Offen")+COUNTIF($F13:$H13,"In Arbeit"))</f>
        <v/>
      </c>
      <c r="S13" s="34">
        <f>IF(OR($A13="",$D13=""),"",IFERROR($D13-TODAY(),""))</f>
        <v/>
      </c>
      <c r="T13" s="19">
        <f>IF($A13="","",IF(COUNTIF($A$3:$A$102,$A13)&gt;1,"Prüfen",IF(Parameter!$B$2="","Prüfen",IF(OR($B13="",$C13="",$D13="",$E13="",$F13="",$G13="",$H13="",$I13="",$J13="",$K13="",$L13=""),"Angaben fehlen",IF(OR($E13&lt;$D13,$I13&lt;=0,$J13&lt;=0,$K13&lt;0,$K13&gt;=1),"Prüfen",IF(OR($Q13="Engpass",AND($R13&gt;0,$S13&lt;=Parameter!$B$2),AND($N13&lt;&gt;"",$N13&lt;TODAY(),$R13&gt;0)),"Kritisch",IF(AND($R13=0,$Q13="Ausreichend"),"Bereit","In Vorbereitung")))))))</f>
        <v/>
      </c>
      <c r="U13" s="6">
        <f>IF($A13="","",IF(COUNTIF($A$3:$A$102,$A13)&gt;1,"Anlauf-ID doppelt",IF(Parameter!$B$2="","Warnhorizont in Parameter ergänzen",IF(OR($B13="",$C13="",$D13="",$E13="",$F13="",$G13="",$H13="",$I13="",$J13="",$K13="",$L13=""),"Pflichtangaben ergänzen",IF($E13&lt;$D13,"Ramp-up-Ende vor Serienstart",IF(OR($I13&lt;=0,$J13&lt;=0,$K13&lt;0,$K13&gt;=1),"Mengen, Kapazität oder Reserve prüfen",IF($Q13="Engpass","Kapazität oder Zeitraum prüfen",IF(AND($R13&gt;0,$S13&lt;=Parameter!$B$2),"Freigaben vor Serienstart klären",IF(AND($N13&lt;&gt;"",$N13&lt;TODAY(),$R13&gt;0),"Maßnahmentermin überfällig",IF($T13="Bereit","Freigaben und Kapazität vollständig","Plan weiterverfolgen"))))))))))</f>
        <v/>
      </c>
    </row>
    <row r="14" outlineLevel="1">
      <c r="A14" s="12" t="n"/>
      <c r="B14" s="12" t="n"/>
      <c r="C14" s="12" t="n"/>
      <c r="D14" s="13" t="n"/>
      <c r="E14" s="13" t="n"/>
      <c r="F14" s="14" t="n"/>
      <c r="G14" s="14" t="n"/>
      <c r="H14" s="14" t="n"/>
      <c r="I14" s="32" t="n"/>
      <c r="J14" s="33" t="n"/>
      <c r="K14" s="17" t="n"/>
      <c r="L14" s="14" t="n"/>
      <c r="M14" s="12" t="n"/>
      <c r="N14" s="13" t="n"/>
      <c r="O14" s="35">
        <f>IF(OR($A14="",$I14="",$J14="",$K14=""),"",IFERROR(ROUNDUP($I14/($J14*(1-$K14)),0),""))</f>
        <v/>
      </c>
      <c r="P14" s="35">
        <f>IF(OR($A14="",$D14="",$E14=""),"",IFERROR($E14-$D14+1,""))</f>
        <v/>
      </c>
      <c r="Q14" s="22">
        <f>IF($A14="","",IF(OR($O14="",$P14=""),"",IF($O14&lt;=$P14,"Ausreichend","Engpass")))</f>
        <v/>
      </c>
      <c r="R14" s="23">
        <f>IF($A14="","",COUNTIF($F14:$H14,"Offen")+COUNTIF($F14:$H14,"In Arbeit"))</f>
        <v/>
      </c>
      <c r="S14" s="35">
        <f>IF(OR($A14="",$D14=""),"",IFERROR($D14-TODAY(),""))</f>
        <v/>
      </c>
      <c r="T14" s="22">
        <f>IF($A14="","",IF(COUNTIF($A$3:$A$102,$A14)&gt;1,"Prüfen",IF(Parameter!$B$2="","Prüfen",IF(OR($B14="",$C14="",$D14="",$E14="",$F14="",$G14="",$H14="",$I14="",$J14="",$K14="",$L14=""),"Angaben fehlen",IF(OR($E14&lt;$D14,$I14&lt;=0,$J14&lt;=0,$K14&lt;0,$K14&gt;=1),"Prüfen",IF(OR($Q14="Engpass",AND($R14&gt;0,$S14&lt;=Parameter!$B$2),AND($N14&lt;&gt;"",$N14&lt;TODAY(),$R14&gt;0)),"Kritisch",IF(AND($R14=0,$Q14="Ausreichend"),"Bereit","In Vorbereitung")))))))</f>
        <v/>
      </c>
      <c r="U14" s="8">
        <f>IF($A14="","",IF(COUNTIF($A$3:$A$102,$A14)&gt;1,"Anlauf-ID doppelt",IF(Parameter!$B$2="","Warnhorizont in Parameter ergänzen",IF(OR($B14="",$C14="",$D14="",$E14="",$F14="",$G14="",$H14="",$I14="",$J14="",$K14="",$L14=""),"Pflichtangaben ergänzen",IF($E14&lt;$D14,"Ramp-up-Ende vor Serienstart",IF(OR($I14&lt;=0,$J14&lt;=0,$K14&lt;0,$K14&gt;=1),"Mengen, Kapazität oder Reserve prüfen",IF($Q14="Engpass","Kapazität oder Zeitraum prüfen",IF(AND($R14&gt;0,$S14&lt;=Parameter!$B$2),"Freigaben vor Serienstart klären",IF(AND($N14&lt;&gt;"",$N14&lt;TODAY(),$R14&gt;0),"Maßnahmentermin überfällig",IF($T14="Bereit","Freigaben und Kapazität vollständig","Plan weiterverfolgen"))))))))))</f>
        <v/>
      </c>
    </row>
    <row r="15" outlineLevel="1">
      <c r="A15" s="12" t="n"/>
      <c r="B15" s="12" t="n"/>
      <c r="C15" s="12" t="n"/>
      <c r="D15" s="13" t="n"/>
      <c r="E15" s="13" t="n"/>
      <c r="F15" s="14" t="n"/>
      <c r="G15" s="14" t="n"/>
      <c r="H15" s="14" t="n"/>
      <c r="I15" s="32" t="n"/>
      <c r="J15" s="33" t="n"/>
      <c r="K15" s="17" t="n"/>
      <c r="L15" s="14" t="n"/>
      <c r="M15" s="12" t="n"/>
      <c r="N15" s="13" t="n"/>
      <c r="O15" s="34">
        <f>IF(OR($A15="",$I15="",$J15="",$K15=""),"",IFERROR(ROUNDUP($I15/($J15*(1-$K15)),0),""))</f>
        <v/>
      </c>
      <c r="P15" s="34">
        <f>IF(OR($A15="",$D15="",$E15=""),"",IFERROR($E15-$D15+1,""))</f>
        <v/>
      </c>
      <c r="Q15" s="19">
        <f>IF($A15="","",IF(OR($O15="",$P15=""),"",IF($O15&lt;=$P15,"Ausreichend","Engpass")))</f>
        <v/>
      </c>
      <c r="R15" s="20">
        <f>IF($A15="","",COUNTIF($F15:$H15,"Offen")+COUNTIF($F15:$H15,"In Arbeit"))</f>
        <v/>
      </c>
      <c r="S15" s="34">
        <f>IF(OR($A15="",$D15=""),"",IFERROR($D15-TODAY(),""))</f>
        <v/>
      </c>
      <c r="T15" s="19">
        <f>IF($A15="","",IF(COUNTIF($A$3:$A$102,$A15)&gt;1,"Prüfen",IF(Parameter!$B$2="","Prüfen",IF(OR($B15="",$C15="",$D15="",$E15="",$F15="",$G15="",$H15="",$I15="",$J15="",$K15="",$L15=""),"Angaben fehlen",IF(OR($E15&lt;$D15,$I15&lt;=0,$J15&lt;=0,$K15&lt;0,$K15&gt;=1),"Prüfen",IF(OR($Q15="Engpass",AND($R15&gt;0,$S15&lt;=Parameter!$B$2),AND($N15&lt;&gt;"",$N15&lt;TODAY(),$R15&gt;0)),"Kritisch",IF(AND($R15=0,$Q15="Ausreichend"),"Bereit","In Vorbereitung")))))))</f>
        <v/>
      </c>
      <c r="U15" s="6">
        <f>IF($A15="","",IF(COUNTIF($A$3:$A$102,$A15)&gt;1,"Anlauf-ID doppelt",IF(Parameter!$B$2="","Warnhorizont in Parameter ergänzen",IF(OR($B15="",$C15="",$D15="",$E15="",$F15="",$G15="",$H15="",$I15="",$J15="",$K15="",$L15=""),"Pflichtangaben ergänzen",IF($E15&lt;$D15,"Ramp-up-Ende vor Serienstart",IF(OR($I15&lt;=0,$J15&lt;=0,$K15&lt;0,$K15&gt;=1),"Mengen, Kapazität oder Reserve prüfen",IF($Q15="Engpass","Kapazität oder Zeitraum prüfen",IF(AND($R15&gt;0,$S15&lt;=Parameter!$B$2),"Freigaben vor Serienstart klären",IF(AND($N15&lt;&gt;"",$N15&lt;TODAY(),$R15&gt;0),"Maßnahmentermin überfällig",IF($T15="Bereit","Freigaben und Kapazität vollständig","Plan weiterverfolgen"))))))))))</f>
        <v/>
      </c>
    </row>
    <row r="16" outlineLevel="1">
      <c r="A16" s="12" t="n"/>
      <c r="B16" s="12" t="n"/>
      <c r="C16" s="12" t="n"/>
      <c r="D16" s="13" t="n"/>
      <c r="E16" s="13" t="n"/>
      <c r="F16" s="14" t="n"/>
      <c r="G16" s="14" t="n"/>
      <c r="H16" s="14" t="n"/>
      <c r="I16" s="32" t="n"/>
      <c r="J16" s="33" t="n"/>
      <c r="K16" s="17" t="n"/>
      <c r="L16" s="14" t="n"/>
      <c r="M16" s="12" t="n"/>
      <c r="N16" s="13" t="n"/>
      <c r="O16" s="35">
        <f>IF(OR($A16="",$I16="",$J16="",$K16=""),"",IFERROR(ROUNDUP($I16/($J16*(1-$K16)),0),""))</f>
        <v/>
      </c>
      <c r="P16" s="35">
        <f>IF(OR($A16="",$D16="",$E16=""),"",IFERROR($E16-$D16+1,""))</f>
        <v/>
      </c>
      <c r="Q16" s="22">
        <f>IF($A16="","",IF(OR($O16="",$P16=""),"",IF($O16&lt;=$P16,"Ausreichend","Engpass")))</f>
        <v/>
      </c>
      <c r="R16" s="23">
        <f>IF($A16="","",COUNTIF($F16:$H16,"Offen")+COUNTIF($F16:$H16,"In Arbeit"))</f>
        <v/>
      </c>
      <c r="S16" s="35">
        <f>IF(OR($A16="",$D16=""),"",IFERROR($D16-TODAY(),""))</f>
        <v/>
      </c>
      <c r="T16" s="22">
        <f>IF($A16="","",IF(COUNTIF($A$3:$A$102,$A16)&gt;1,"Prüfen",IF(Parameter!$B$2="","Prüfen",IF(OR($B16="",$C16="",$D16="",$E16="",$F16="",$G16="",$H16="",$I16="",$J16="",$K16="",$L16=""),"Angaben fehlen",IF(OR($E16&lt;$D16,$I16&lt;=0,$J16&lt;=0,$K16&lt;0,$K16&gt;=1),"Prüfen",IF(OR($Q16="Engpass",AND($R16&gt;0,$S16&lt;=Parameter!$B$2),AND($N16&lt;&gt;"",$N16&lt;TODAY(),$R16&gt;0)),"Kritisch",IF(AND($R16=0,$Q16="Ausreichend"),"Bereit","In Vorbereitung")))))))</f>
        <v/>
      </c>
      <c r="U16" s="8">
        <f>IF($A16="","",IF(COUNTIF($A$3:$A$102,$A16)&gt;1,"Anlauf-ID doppelt",IF(Parameter!$B$2="","Warnhorizont in Parameter ergänzen",IF(OR($B16="",$C16="",$D16="",$E16="",$F16="",$G16="",$H16="",$I16="",$J16="",$K16="",$L16=""),"Pflichtangaben ergänzen",IF($E16&lt;$D16,"Ramp-up-Ende vor Serienstart",IF(OR($I16&lt;=0,$J16&lt;=0,$K16&lt;0,$K16&gt;=1),"Mengen, Kapazität oder Reserve prüfen",IF($Q16="Engpass","Kapazität oder Zeitraum prüfen",IF(AND($R16&gt;0,$S16&lt;=Parameter!$B$2),"Freigaben vor Serienstart klären",IF(AND($N16&lt;&gt;"",$N16&lt;TODAY(),$R16&gt;0),"Maßnahmentermin überfällig",IF($T16="Bereit","Freigaben und Kapazität vollständig","Plan weiterverfolgen"))))))))))</f>
        <v/>
      </c>
    </row>
    <row r="17" outlineLevel="1">
      <c r="A17" s="12" t="n"/>
      <c r="B17" s="12" t="n"/>
      <c r="C17" s="12" t="n"/>
      <c r="D17" s="13" t="n"/>
      <c r="E17" s="13" t="n"/>
      <c r="F17" s="14" t="n"/>
      <c r="G17" s="14" t="n"/>
      <c r="H17" s="14" t="n"/>
      <c r="I17" s="32" t="n"/>
      <c r="J17" s="33" t="n"/>
      <c r="K17" s="17" t="n"/>
      <c r="L17" s="14" t="n"/>
      <c r="M17" s="12" t="n"/>
      <c r="N17" s="13" t="n"/>
      <c r="O17" s="34">
        <f>IF(OR($A17="",$I17="",$J17="",$K17=""),"",IFERROR(ROUNDUP($I17/($J17*(1-$K17)),0),""))</f>
        <v/>
      </c>
      <c r="P17" s="34">
        <f>IF(OR($A17="",$D17="",$E17=""),"",IFERROR($E17-$D17+1,""))</f>
        <v/>
      </c>
      <c r="Q17" s="19">
        <f>IF($A17="","",IF(OR($O17="",$P17=""),"",IF($O17&lt;=$P17,"Ausreichend","Engpass")))</f>
        <v/>
      </c>
      <c r="R17" s="20">
        <f>IF($A17="","",COUNTIF($F17:$H17,"Offen")+COUNTIF($F17:$H17,"In Arbeit"))</f>
        <v/>
      </c>
      <c r="S17" s="34">
        <f>IF(OR($A17="",$D17=""),"",IFERROR($D17-TODAY(),""))</f>
        <v/>
      </c>
      <c r="T17" s="19">
        <f>IF($A17="","",IF(COUNTIF($A$3:$A$102,$A17)&gt;1,"Prüfen",IF(Parameter!$B$2="","Prüfen",IF(OR($B17="",$C17="",$D17="",$E17="",$F17="",$G17="",$H17="",$I17="",$J17="",$K17="",$L17=""),"Angaben fehlen",IF(OR($E17&lt;$D17,$I17&lt;=0,$J17&lt;=0,$K17&lt;0,$K17&gt;=1),"Prüfen",IF(OR($Q17="Engpass",AND($R17&gt;0,$S17&lt;=Parameter!$B$2),AND($N17&lt;&gt;"",$N17&lt;TODAY(),$R17&gt;0)),"Kritisch",IF(AND($R17=0,$Q17="Ausreichend"),"Bereit","In Vorbereitung")))))))</f>
        <v/>
      </c>
      <c r="U17" s="6">
        <f>IF($A17="","",IF(COUNTIF($A$3:$A$102,$A17)&gt;1,"Anlauf-ID doppelt",IF(Parameter!$B$2="","Warnhorizont in Parameter ergänzen",IF(OR($B17="",$C17="",$D17="",$E17="",$F17="",$G17="",$H17="",$I17="",$J17="",$K17="",$L17=""),"Pflichtangaben ergänzen",IF($E17&lt;$D17,"Ramp-up-Ende vor Serienstart",IF(OR($I17&lt;=0,$J17&lt;=0,$K17&lt;0,$K17&gt;=1),"Mengen, Kapazität oder Reserve prüfen",IF($Q17="Engpass","Kapazität oder Zeitraum prüfen",IF(AND($R17&gt;0,$S17&lt;=Parameter!$B$2),"Freigaben vor Serienstart klären",IF(AND($N17&lt;&gt;"",$N17&lt;TODAY(),$R17&gt;0),"Maßnahmentermin überfällig",IF($T17="Bereit","Freigaben und Kapazität vollständig","Plan weiterverfolgen"))))))))))</f>
        <v/>
      </c>
    </row>
    <row r="18" outlineLevel="1">
      <c r="A18" s="12" t="n"/>
      <c r="B18" s="12" t="n"/>
      <c r="C18" s="12" t="n"/>
      <c r="D18" s="13" t="n"/>
      <c r="E18" s="13" t="n"/>
      <c r="F18" s="14" t="n"/>
      <c r="G18" s="14" t="n"/>
      <c r="H18" s="14" t="n"/>
      <c r="I18" s="32" t="n"/>
      <c r="J18" s="33" t="n"/>
      <c r="K18" s="17" t="n"/>
      <c r="L18" s="14" t="n"/>
      <c r="M18" s="12" t="n"/>
      <c r="N18" s="13" t="n"/>
      <c r="O18" s="35">
        <f>IF(OR($A18="",$I18="",$J18="",$K18=""),"",IFERROR(ROUNDUP($I18/($J18*(1-$K18)),0),""))</f>
        <v/>
      </c>
      <c r="P18" s="35">
        <f>IF(OR($A18="",$D18="",$E18=""),"",IFERROR($E18-$D18+1,""))</f>
        <v/>
      </c>
      <c r="Q18" s="22">
        <f>IF($A18="","",IF(OR($O18="",$P18=""),"",IF($O18&lt;=$P18,"Ausreichend","Engpass")))</f>
        <v/>
      </c>
      <c r="R18" s="23">
        <f>IF($A18="","",COUNTIF($F18:$H18,"Offen")+COUNTIF($F18:$H18,"In Arbeit"))</f>
        <v/>
      </c>
      <c r="S18" s="35">
        <f>IF(OR($A18="",$D18=""),"",IFERROR($D18-TODAY(),""))</f>
        <v/>
      </c>
      <c r="T18" s="22">
        <f>IF($A18="","",IF(COUNTIF($A$3:$A$102,$A18)&gt;1,"Prüfen",IF(Parameter!$B$2="","Prüfen",IF(OR($B18="",$C18="",$D18="",$E18="",$F18="",$G18="",$H18="",$I18="",$J18="",$K18="",$L18=""),"Angaben fehlen",IF(OR($E18&lt;$D18,$I18&lt;=0,$J18&lt;=0,$K18&lt;0,$K18&gt;=1),"Prüfen",IF(OR($Q18="Engpass",AND($R18&gt;0,$S18&lt;=Parameter!$B$2),AND($N18&lt;&gt;"",$N18&lt;TODAY(),$R18&gt;0)),"Kritisch",IF(AND($R18=0,$Q18="Ausreichend"),"Bereit","In Vorbereitung")))))))</f>
        <v/>
      </c>
      <c r="U18" s="8">
        <f>IF($A18="","",IF(COUNTIF($A$3:$A$102,$A18)&gt;1,"Anlauf-ID doppelt",IF(Parameter!$B$2="","Warnhorizont in Parameter ergänzen",IF(OR($B18="",$C18="",$D18="",$E18="",$F18="",$G18="",$H18="",$I18="",$J18="",$K18="",$L18=""),"Pflichtangaben ergänzen",IF($E18&lt;$D18,"Ramp-up-Ende vor Serienstart",IF(OR($I18&lt;=0,$J18&lt;=0,$K18&lt;0,$K18&gt;=1),"Mengen, Kapazität oder Reserve prüfen",IF($Q18="Engpass","Kapazität oder Zeitraum prüfen",IF(AND($R18&gt;0,$S18&lt;=Parameter!$B$2),"Freigaben vor Serienstart klären",IF(AND($N18&lt;&gt;"",$N18&lt;TODAY(),$R18&gt;0),"Maßnahmentermin überfällig",IF($T18="Bereit","Freigaben und Kapazität vollständig","Plan weiterverfolgen"))))))))))</f>
        <v/>
      </c>
    </row>
    <row r="19" outlineLevel="1">
      <c r="A19" s="12" t="n"/>
      <c r="B19" s="12" t="n"/>
      <c r="C19" s="12" t="n"/>
      <c r="D19" s="13" t="n"/>
      <c r="E19" s="13" t="n"/>
      <c r="F19" s="14" t="n"/>
      <c r="G19" s="14" t="n"/>
      <c r="H19" s="14" t="n"/>
      <c r="I19" s="32" t="n"/>
      <c r="J19" s="33" t="n"/>
      <c r="K19" s="17" t="n"/>
      <c r="L19" s="14" t="n"/>
      <c r="M19" s="12" t="n"/>
      <c r="N19" s="13" t="n"/>
      <c r="O19" s="34">
        <f>IF(OR($A19="",$I19="",$J19="",$K19=""),"",IFERROR(ROUNDUP($I19/($J19*(1-$K19)),0),""))</f>
        <v/>
      </c>
      <c r="P19" s="34">
        <f>IF(OR($A19="",$D19="",$E19=""),"",IFERROR($E19-$D19+1,""))</f>
        <v/>
      </c>
      <c r="Q19" s="19">
        <f>IF($A19="","",IF(OR($O19="",$P19=""),"",IF($O19&lt;=$P19,"Ausreichend","Engpass")))</f>
        <v/>
      </c>
      <c r="R19" s="20">
        <f>IF($A19="","",COUNTIF($F19:$H19,"Offen")+COUNTIF($F19:$H19,"In Arbeit"))</f>
        <v/>
      </c>
      <c r="S19" s="34">
        <f>IF(OR($A19="",$D19=""),"",IFERROR($D19-TODAY(),""))</f>
        <v/>
      </c>
      <c r="T19" s="19">
        <f>IF($A19="","",IF(COUNTIF($A$3:$A$102,$A19)&gt;1,"Prüfen",IF(Parameter!$B$2="","Prüfen",IF(OR($B19="",$C19="",$D19="",$E19="",$F19="",$G19="",$H19="",$I19="",$J19="",$K19="",$L19=""),"Angaben fehlen",IF(OR($E19&lt;$D19,$I19&lt;=0,$J19&lt;=0,$K19&lt;0,$K19&gt;=1),"Prüfen",IF(OR($Q19="Engpass",AND($R19&gt;0,$S19&lt;=Parameter!$B$2),AND($N19&lt;&gt;"",$N19&lt;TODAY(),$R19&gt;0)),"Kritisch",IF(AND($R19=0,$Q19="Ausreichend"),"Bereit","In Vorbereitung")))))))</f>
        <v/>
      </c>
      <c r="U19" s="6">
        <f>IF($A19="","",IF(COUNTIF($A$3:$A$102,$A19)&gt;1,"Anlauf-ID doppelt",IF(Parameter!$B$2="","Warnhorizont in Parameter ergänzen",IF(OR($B19="",$C19="",$D19="",$E19="",$F19="",$G19="",$H19="",$I19="",$J19="",$K19="",$L19=""),"Pflichtangaben ergänzen",IF($E19&lt;$D19,"Ramp-up-Ende vor Serienstart",IF(OR($I19&lt;=0,$J19&lt;=0,$K19&lt;0,$K19&gt;=1),"Mengen, Kapazität oder Reserve prüfen",IF($Q19="Engpass","Kapazität oder Zeitraum prüfen",IF(AND($R19&gt;0,$S19&lt;=Parameter!$B$2),"Freigaben vor Serienstart klären",IF(AND($N19&lt;&gt;"",$N19&lt;TODAY(),$R19&gt;0),"Maßnahmentermin überfällig",IF($T19="Bereit","Freigaben und Kapazität vollständig","Plan weiterverfolgen"))))))))))</f>
        <v/>
      </c>
    </row>
    <row r="20" outlineLevel="1">
      <c r="A20" s="12" t="n"/>
      <c r="B20" s="12" t="n"/>
      <c r="C20" s="12" t="n"/>
      <c r="D20" s="13" t="n"/>
      <c r="E20" s="13" t="n"/>
      <c r="F20" s="14" t="n"/>
      <c r="G20" s="14" t="n"/>
      <c r="H20" s="14" t="n"/>
      <c r="I20" s="32" t="n"/>
      <c r="J20" s="33" t="n"/>
      <c r="K20" s="17" t="n"/>
      <c r="L20" s="14" t="n"/>
      <c r="M20" s="12" t="n"/>
      <c r="N20" s="13" t="n"/>
      <c r="O20" s="35">
        <f>IF(OR($A20="",$I20="",$J20="",$K20=""),"",IFERROR(ROUNDUP($I20/($J20*(1-$K20)),0),""))</f>
        <v/>
      </c>
      <c r="P20" s="35">
        <f>IF(OR($A20="",$D20="",$E20=""),"",IFERROR($E20-$D20+1,""))</f>
        <v/>
      </c>
      <c r="Q20" s="22">
        <f>IF($A20="","",IF(OR($O20="",$P20=""),"",IF($O20&lt;=$P20,"Ausreichend","Engpass")))</f>
        <v/>
      </c>
      <c r="R20" s="23">
        <f>IF($A20="","",COUNTIF($F20:$H20,"Offen")+COUNTIF($F20:$H20,"In Arbeit"))</f>
        <v/>
      </c>
      <c r="S20" s="35">
        <f>IF(OR($A20="",$D20=""),"",IFERROR($D20-TODAY(),""))</f>
        <v/>
      </c>
      <c r="T20" s="22">
        <f>IF($A20="","",IF(COUNTIF($A$3:$A$102,$A20)&gt;1,"Prüfen",IF(Parameter!$B$2="","Prüfen",IF(OR($B20="",$C20="",$D20="",$E20="",$F20="",$G20="",$H20="",$I20="",$J20="",$K20="",$L20=""),"Angaben fehlen",IF(OR($E20&lt;$D20,$I20&lt;=0,$J20&lt;=0,$K20&lt;0,$K20&gt;=1),"Prüfen",IF(OR($Q20="Engpass",AND($R20&gt;0,$S20&lt;=Parameter!$B$2),AND($N20&lt;&gt;"",$N20&lt;TODAY(),$R20&gt;0)),"Kritisch",IF(AND($R20=0,$Q20="Ausreichend"),"Bereit","In Vorbereitung")))))))</f>
        <v/>
      </c>
      <c r="U20" s="8">
        <f>IF($A20="","",IF(COUNTIF($A$3:$A$102,$A20)&gt;1,"Anlauf-ID doppelt",IF(Parameter!$B$2="","Warnhorizont in Parameter ergänzen",IF(OR($B20="",$C20="",$D20="",$E20="",$F20="",$G20="",$H20="",$I20="",$J20="",$K20="",$L20=""),"Pflichtangaben ergänzen",IF($E20&lt;$D20,"Ramp-up-Ende vor Serienstart",IF(OR($I20&lt;=0,$J20&lt;=0,$K20&lt;0,$K20&gt;=1),"Mengen, Kapazität oder Reserve prüfen",IF($Q20="Engpass","Kapazität oder Zeitraum prüfen",IF(AND($R20&gt;0,$S20&lt;=Parameter!$B$2),"Freigaben vor Serienstart klären",IF(AND($N20&lt;&gt;"",$N20&lt;TODAY(),$R20&gt;0),"Maßnahmentermin überfällig",IF($T20="Bereit","Freigaben und Kapazität vollständig","Plan weiterverfolgen"))))))))))</f>
        <v/>
      </c>
    </row>
    <row r="21" outlineLevel="1">
      <c r="A21" s="12" t="n"/>
      <c r="B21" s="12" t="n"/>
      <c r="C21" s="12" t="n"/>
      <c r="D21" s="13" t="n"/>
      <c r="E21" s="13" t="n"/>
      <c r="F21" s="14" t="n"/>
      <c r="G21" s="14" t="n"/>
      <c r="H21" s="14" t="n"/>
      <c r="I21" s="32" t="n"/>
      <c r="J21" s="33" t="n"/>
      <c r="K21" s="17" t="n"/>
      <c r="L21" s="14" t="n"/>
      <c r="M21" s="12" t="n"/>
      <c r="N21" s="13" t="n"/>
      <c r="O21" s="34">
        <f>IF(OR($A21="",$I21="",$J21="",$K21=""),"",IFERROR(ROUNDUP($I21/($J21*(1-$K21)),0),""))</f>
        <v/>
      </c>
      <c r="P21" s="34">
        <f>IF(OR($A21="",$D21="",$E21=""),"",IFERROR($E21-$D21+1,""))</f>
        <v/>
      </c>
      <c r="Q21" s="19">
        <f>IF($A21="","",IF(OR($O21="",$P21=""),"",IF($O21&lt;=$P21,"Ausreichend","Engpass")))</f>
        <v/>
      </c>
      <c r="R21" s="20">
        <f>IF($A21="","",COUNTIF($F21:$H21,"Offen")+COUNTIF($F21:$H21,"In Arbeit"))</f>
        <v/>
      </c>
      <c r="S21" s="34">
        <f>IF(OR($A21="",$D21=""),"",IFERROR($D21-TODAY(),""))</f>
        <v/>
      </c>
      <c r="T21" s="19">
        <f>IF($A21="","",IF(COUNTIF($A$3:$A$102,$A21)&gt;1,"Prüfen",IF(Parameter!$B$2="","Prüfen",IF(OR($B21="",$C21="",$D21="",$E21="",$F21="",$G21="",$H21="",$I21="",$J21="",$K21="",$L21=""),"Angaben fehlen",IF(OR($E21&lt;$D21,$I21&lt;=0,$J21&lt;=0,$K21&lt;0,$K21&gt;=1),"Prüfen",IF(OR($Q21="Engpass",AND($R21&gt;0,$S21&lt;=Parameter!$B$2),AND($N21&lt;&gt;"",$N21&lt;TODAY(),$R21&gt;0)),"Kritisch",IF(AND($R21=0,$Q21="Ausreichend"),"Bereit","In Vorbereitung")))))))</f>
        <v/>
      </c>
      <c r="U21" s="6">
        <f>IF($A21="","",IF(COUNTIF($A$3:$A$102,$A21)&gt;1,"Anlauf-ID doppelt",IF(Parameter!$B$2="","Warnhorizont in Parameter ergänzen",IF(OR($B21="",$C21="",$D21="",$E21="",$F21="",$G21="",$H21="",$I21="",$J21="",$K21="",$L21=""),"Pflichtangaben ergänzen",IF($E21&lt;$D21,"Ramp-up-Ende vor Serienstart",IF(OR($I21&lt;=0,$J21&lt;=0,$K21&lt;0,$K21&gt;=1),"Mengen, Kapazität oder Reserve prüfen",IF($Q21="Engpass","Kapazität oder Zeitraum prüfen",IF(AND($R21&gt;0,$S21&lt;=Parameter!$B$2),"Freigaben vor Serienstart klären",IF(AND($N21&lt;&gt;"",$N21&lt;TODAY(),$R21&gt;0),"Maßnahmentermin überfällig",IF($T21="Bereit","Freigaben und Kapazität vollständig","Plan weiterverfolgen"))))))))))</f>
        <v/>
      </c>
    </row>
    <row r="22" outlineLevel="1">
      <c r="A22" s="12" t="n"/>
      <c r="B22" s="12" t="n"/>
      <c r="C22" s="12" t="n"/>
      <c r="D22" s="13" t="n"/>
      <c r="E22" s="13" t="n"/>
      <c r="F22" s="14" t="n"/>
      <c r="G22" s="14" t="n"/>
      <c r="H22" s="14" t="n"/>
      <c r="I22" s="32" t="n"/>
      <c r="J22" s="33" t="n"/>
      <c r="K22" s="17" t="n"/>
      <c r="L22" s="14" t="n"/>
      <c r="M22" s="12" t="n"/>
      <c r="N22" s="13" t="n"/>
      <c r="O22" s="35">
        <f>IF(OR($A22="",$I22="",$J22="",$K22=""),"",IFERROR(ROUNDUP($I22/($J22*(1-$K22)),0),""))</f>
        <v/>
      </c>
      <c r="P22" s="35">
        <f>IF(OR($A22="",$D22="",$E22=""),"",IFERROR($E22-$D22+1,""))</f>
        <v/>
      </c>
      <c r="Q22" s="22">
        <f>IF($A22="","",IF(OR($O22="",$P22=""),"",IF($O22&lt;=$P22,"Ausreichend","Engpass")))</f>
        <v/>
      </c>
      <c r="R22" s="23">
        <f>IF($A22="","",COUNTIF($F22:$H22,"Offen")+COUNTIF($F22:$H22,"In Arbeit"))</f>
        <v/>
      </c>
      <c r="S22" s="35">
        <f>IF(OR($A22="",$D22=""),"",IFERROR($D22-TODAY(),""))</f>
        <v/>
      </c>
      <c r="T22" s="22">
        <f>IF($A22="","",IF(COUNTIF($A$3:$A$102,$A22)&gt;1,"Prüfen",IF(Parameter!$B$2="","Prüfen",IF(OR($B22="",$C22="",$D22="",$E22="",$F22="",$G22="",$H22="",$I22="",$J22="",$K22="",$L22=""),"Angaben fehlen",IF(OR($E22&lt;$D22,$I22&lt;=0,$J22&lt;=0,$K22&lt;0,$K22&gt;=1),"Prüfen",IF(OR($Q22="Engpass",AND($R22&gt;0,$S22&lt;=Parameter!$B$2),AND($N22&lt;&gt;"",$N22&lt;TODAY(),$R22&gt;0)),"Kritisch",IF(AND($R22=0,$Q22="Ausreichend"),"Bereit","In Vorbereitung")))))))</f>
        <v/>
      </c>
      <c r="U22" s="8">
        <f>IF($A22="","",IF(COUNTIF($A$3:$A$102,$A22)&gt;1,"Anlauf-ID doppelt",IF(Parameter!$B$2="","Warnhorizont in Parameter ergänzen",IF(OR($B22="",$C22="",$D22="",$E22="",$F22="",$G22="",$H22="",$I22="",$J22="",$K22="",$L22=""),"Pflichtangaben ergänzen",IF($E22&lt;$D22,"Ramp-up-Ende vor Serienstart",IF(OR($I22&lt;=0,$J22&lt;=0,$K22&lt;0,$K22&gt;=1),"Mengen, Kapazität oder Reserve prüfen",IF($Q22="Engpass","Kapazität oder Zeitraum prüfen",IF(AND($R22&gt;0,$S22&lt;=Parameter!$B$2),"Freigaben vor Serienstart klären",IF(AND($N22&lt;&gt;"",$N22&lt;TODAY(),$R22&gt;0),"Maßnahmentermin überfällig",IF($T22="Bereit","Freigaben und Kapazität vollständig","Plan weiterverfolgen"))))))))))</f>
        <v/>
      </c>
    </row>
    <row r="23" outlineLevel="1">
      <c r="A23" s="12" t="n"/>
      <c r="B23" s="12" t="n"/>
      <c r="C23" s="12" t="n"/>
      <c r="D23" s="13" t="n"/>
      <c r="E23" s="13" t="n"/>
      <c r="F23" s="14" t="n"/>
      <c r="G23" s="14" t="n"/>
      <c r="H23" s="14" t="n"/>
      <c r="I23" s="32" t="n"/>
      <c r="J23" s="33" t="n"/>
      <c r="K23" s="17" t="n"/>
      <c r="L23" s="14" t="n"/>
      <c r="M23" s="12" t="n"/>
      <c r="N23" s="13" t="n"/>
      <c r="O23" s="34">
        <f>IF(OR($A23="",$I23="",$J23="",$K23=""),"",IFERROR(ROUNDUP($I23/($J23*(1-$K23)),0),""))</f>
        <v/>
      </c>
      <c r="P23" s="34">
        <f>IF(OR($A23="",$D23="",$E23=""),"",IFERROR($E23-$D23+1,""))</f>
        <v/>
      </c>
      <c r="Q23" s="19">
        <f>IF($A23="","",IF(OR($O23="",$P23=""),"",IF($O23&lt;=$P23,"Ausreichend","Engpass")))</f>
        <v/>
      </c>
      <c r="R23" s="20">
        <f>IF($A23="","",COUNTIF($F23:$H23,"Offen")+COUNTIF($F23:$H23,"In Arbeit"))</f>
        <v/>
      </c>
      <c r="S23" s="34">
        <f>IF(OR($A23="",$D23=""),"",IFERROR($D23-TODAY(),""))</f>
        <v/>
      </c>
      <c r="T23" s="19">
        <f>IF($A23="","",IF(COUNTIF($A$3:$A$102,$A23)&gt;1,"Prüfen",IF(Parameter!$B$2="","Prüfen",IF(OR($B23="",$C23="",$D23="",$E23="",$F23="",$G23="",$H23="",$I23="",$J23="",$K23="",$L23=""),"Angaben fehlen",IF(OR($E23&lt;$D23,$I23&lt;=0,$J23&lt;=0,$K23&lt;0,$K23&gt;=1),"Prüfen",IF(OR($Q23="Engpass",AND($R23&gt;0,$S23&lt;=Parameter!$B$2),AND($N23&lt;&gt;"",$N23&lt;TODAY(),$R23&gt;0)),"Kritisch",IF(AND($R23=0,$Q23="Ausreichend"),"Bereit","In Vorbereitung")))))))</f>
        <v/>
      </c>
      <c r="U23" s="6">
        <f>IF($A23="","",IF(COUNTIF($A$3:$A$102,$A23)&gt;1,"Anlauf-ID doppelt",IF(Parameter!$B$2="","Warnhorizont in Parameter ergänzen",IF(OR($B23="",$C23="",$D23="",$E23="",$F23="",$G23="",$H23="",$I23="",$J23="",$K23="",$L23=""),"Pflichtangaben ergänzen",IF($E23&lt;$D23,"Ramp-up-Ende vor Serienstart",IF(OR($I23&lt;=0,$J23&lt;=0,$K23&lt;0,$K23&gt;=1),"Mengen, Kapazität oder Reserve prüfen",IF($Q23="Engpass","Kapazität oder Zeitraum prüfen",IF(AND($R23&gt;0,$S23&lt;=Parameter!$B$2),"Freigaben vor Serienstart klären",IF(AND($N23&lt;&gt;"",$N23&lt;TODAY(),$R23&gt;0),"Maßnahmentermin überfällig",IF($T23="Bereit","Freigaben und Kapazität vollständig","Plan weiterverfolgen"))))))))))</f>
        <v/>
      </c>
    </row>
    <row r="24" outlineLevel="1">
      <c r="A24" s="12" t="n"/>
      <c r="B24" s="12" t="n"/>
      <c r="C24" s="12" t="n"/>
      <c r="D24" s="13" t="n"/>
      <c r="E24" s="13" t="n"/>
      <c r="F24" s="14" t="n"/>
      <c r="G24" s="14" t="n"/>
      <c r="H24" s="14" t="n"/>
      <c r="I24" s="32" t="n"/>
      <c r="J24" s="33" t="n"/>
      <c r="K24" s="17" t="n"/>
      <c r="L24" s="14" t="n"/>
      <c r="M24" s="12" t="n"/>
      <c r="N24" s="13" t="n"/>
      <c r="O24" s="35">
        <f>IF(OR($A24="",$I24="",$J24="",$K24=""),"",IFERROR(ROUNDUP($I24/($J24*(1-$K24)),0),""))</f>
        <v/>
      </c>
      <c r="P24" s="35">
        <f>IF(OR($A24="",$D24="",$E24=""),"",IFERROR($E24-$D24+1,""))</f>
        <v/>
      </c>
      <c r="Q24" s="22">
        <f>IF($A24="","",IF(OR($O24="",$P24=""),"",IF($O24&lt;=$P24,"Ausreichend","Engpass")))</f>
        <v/>
      </c>
      <c r="R24" s="23">
        <f>IF($A24="","",COUNTIF($F24:$H24,"Offen")+COUNTIF($F24:$H24,"In Arbeit"))</f>
        <v/>
      </c>
      <c r="S24" s="35">
        <f>IF(OR($A24="",$D24=""),"",IFERROR($D24-TODAY(),""))</f>
        <v/>
      </c>
      <c r="T24" s="22">
        <f>IF($A24="","",IF(COUNTIF($A$3:$A$102,$A24)&gt;1,"Prüfen",IF(Parameter!$B$2="","Prüfen",IF(OR($B24="",$C24="",$D24="",$E24="",$F24="",$G24="",$H24="",$I24="",$J24="",$K24="",$L24=""),"Angaben fehlen",IF(OR($E24&lt;$D24,$I24&lt;=0,$J24&lt;=0,$K24&lt;0,$K24&gt;=1),"Prüfen",IF(OR($Q24="Engpass",AND($R24&gt;0,$S24&lt;=Parameter!$B$2),AND($N24&lt;&gt;"",$N24&lt;TODAY(),$R24&gt;0)),"Kritisch",IF(AND($R24=0,$Q24="Ausreichend"),"Bereit","In Vorbereitung")))))))</f>
        <v/>
      </c>
      <c r="U24" s="8">
        <f>IF($A24="","",IF(COUNTIF($A$3:$A$102,$A24)&gt;1,"Anlauf-ID doppelt",IF(Parameter!$B$2="","Warnhorizont in Parameter ergänzen",IF(OR($B24="",$C24="",$D24="",$E24="",$F24="",$G24="",$H24="",$I24="",$J24="",$K24="",$L24=""),"Pflichtangaben ergänzen",IF($E24&lt;$D24,"Ramp-up-Ende vor Serienstart",IF(OR($I24&lt;=0,$J24&lt;=0,$K24&lt;0,$K24&gt;=1),"Mengen, Kapazität oder Reserve prüfen",IF($Q24="Engpass","Kapazität oder Zeitraum prüfen",IF(AND($R24&gt;0,$S24&lt;=Parameter!$B$2),"Freigaben vor Serienstart klären",IF(AND($N24&lt;&gt;"",$N24&lt;TODAY(),$R24&gt;0),"Maßnahmentermin überfällig",IF($T24="Bereit","Freigaben und Kapazität vollständig","Plan weiterverfolgen"))))))))))</f>
        <v/>
      </c>
    </row>
    <row r="25" outlineLevel="1">
      <c r="A25" s="12" t="n"/>
      <c r="B25" s="12" t="n"/>
      <c r="C25" s="12" t="n"/>
      <c r="D25" s="13" t="n"/>
      <c r="E25" s="13" t="n"/>
      <c r="F25" s="14" t="n"/>
      <c r="G25" s="14" t="n"/>
      <c r="H25" s="14" t="n"/>
      <c r="I25" s="32" t="n"/>
      <c r="J25" s="33" t="n"/>
      <c r="K25" s="17" t="n"/>
      <c r="L25" s="14" t="n"/>
      <c r="M25" s="12" t="n"/>
      <c r="N25" s="13" t="n"/>
      <c r="O25" s="34">
        <f>IF(OR($A25="",$I25="",$J25="",$K25=""),"",IFERROR(ROUNDUP($I25/($J25*(1-$K25)),0),""))</f>
        <v/>
      </c>
      <c r="P25" s="34">
        <f>IF(OR($A25="",$D25="",$E25=""),"",IFERROR($E25-$D25+1,""))</f>
        <v/>
      </c>
      <c r="Q25" s="19">
        <f>IF($A25="","",IF(OR($O25="",$P25=""),"",IF($O25&lt;=$P25,"Ausreichend","Engpass")))</f>
        <v/>
      </c>
      <c r="R25" s="20">
        <f>IF($A25="","",COUNTIF($F25:$H25,"Offen")+COUNTIF($F25:$H25,"In Arbeit"))</f>
        <v/>
      </c>
      <c r="S25" s="34">
        <f>IF(OR($A25="",$D25=""),"",IFERROR($D25-TODAY(),""))</f>
        <v/>
      </c>
      <c r="T25" s="19">
        <f>IF($A25="","",IF(COUNTIF($A$3:$A$102,$A25)&gt;1,"Prüfen",IF(Parameter!$B$2="","Prüfen",IF(OR($B25="",$C25="",$D25="",$E25="",$F25="",$G25="",$H25="",$I25="",$J25="",$K25="",$L25=""),"Angaben fehlen",IF(OR($E25&lt;$D25,$I25&lt;=0,$J25&lt;=0,$K25&lt;0,$K25&gt;=1),"Prüfen",IF(OR($Q25="Engpass",AND($R25&gt;0,$S25&lt;=Parameter!$B$2),AND($N25&lt;&gt;"",$N25&lt;TODAY(),$R25&gt;0)),"Kritisch",IF(AND($R25=0,$Q25="Ausreichend"),"Bereit","In Vorbereitung")))))))</f>
        <v/>
      </c>
      <c r="U25" s="6">
        <f>IF($A25="","",IF(COUNTIF($A$3:$A$102,$A25)&gt;1,"Anlauf-ID doppelt",IF(Parameter!$B$2="","Warnhorizont in Parameter ergänzen",IF(OR($B25="",$C25="",$D25="",$E25="",$F25="",$G25="",$H25="",$I25="",$J25="",$K25="",$L25=""),"Pflichtangaben ergänzen",IF($E25&lt;$D25,"Ramp-up-Ende vor Serienstart",IF(OR($I25&lt;=0,$J25&lt;=0,$K25&lt;0,$K25&gt;=1),"Mengen, Kapazität oder Reserve prüfen",IF($Q25="Engpass","Kapazität oder Zeitraum prüfen",IF(AND($R25&gt;0,$S25&lt;=Parameter!$B$2),"Freigaben vor Serienstart klären",IF(AND($N25&lt;&gt;"",$N25&lt;TODAY(),$R25&gt;0),"Maßnahmentermin überfällig",IF($T25="Bereit","Freigaben und Kapazität vollständig","Plan weiterverfolgen"))))))))))</f>
        <v/>
      </c>
    </row>
    <row r="26" outlineLevel="1">
      <c r="A26" s="12" t="n"/>
      <c r="B26" s="12" t="n"/>
      <c r="C26" s="12" t="n"/>
      <c r="D26" s="13" t="n"/>
      <c r="E26" s="13" t="n"/>
      <c r="F26" s="14" t="n"/>
      <c r="G26" s="14" t="n"/>
      <c r="H26" s="14" t="n"/>
      <c r="I26" s="32" t="n"/>
      <c r="J26" s="33" t="n"/>
      <c r="K26" s="17" t="n"/>
      <c r="L26" s="14" t="n"/>
      <c r="M26" s="12" t="n"/>
      <c r="N26" s="13" t="n"/>
      <c r="O26" s="35">
        <f>IF(OR($A26="",$I26="",$J26="",$K26=""),"",IFERROR(ROUNDUP($I26/($J26*(1-$K26)),0),""))</f>
        <v/>
      </c>
      <c r="P26" s="35">
        <f>IF(OR($A26="",$D26="",$E26=""),"",IFERROR($E26-$D26+1,""))</f>
        <v/>
      </c>
      <c r="Q26" s="22">
        <f>IF($A26="","",IF(OR($O26="",$P26=""),"",IF($O26&lt;=$P26,"Ausreichend","Engpass")))</f>
        <v/>
      </c>
      <c r="R26" s="23">
        <f>IF($A26="","",COUNTIF($F26:$H26,"Offen")+COUNTIF($F26:$H26,"In Arbeit"))</f>
        <v/>
      </c>
      <c r="S26" s="35">
        <f>IF(OR($A26="",$D26=""),"",IFERROR($D26-TODAY(),""))</f>
        <v/>
      </c>
      <c r="T26" s="22">
        <f>IF($A26="","",IF(COUNTIF($A$3:$A$102,$A26)&gt;1,"Prüfen",IF(Parameter!$B$2="","Prüfen",IF(OR($B26="",$C26="",$D26="",$E26="",$F26="",$G26="",$H26="",$I26="",$J26="",$K26="",$L26=""),"Angaben fehlen",IF(OR($E26&lt;$D26,$I26&lt;=0,$J26&lt;=0,$K26&lt;0,$K26&gt;=1),"Prüfen",IF(OR($Q26="Engpass",AND($R26&gt;0,$S26&lt;=Parameter!$B$2),AND($N26&lt;&gt;"",$N26&lt;TODAY(),$R26&gt;0)),"Kritisch",IF(AND($R26=0,$Q26="Ausreichend"),"Bereit","In Vorbereitung")))))))</f>
        <v/>
      </c>
      <c r="U26" s="8">
        <f>IF($A26="","",IF(COUNTIF($A$3:$A$102,$A26)&gt;1,"Anlauf-ID doppelt",IF(Parameter!$B$2="","Warnhorizont in Parameter ergänzen",IF(OR($B26="",$C26="",$D26="",$E26="",$F26="",$G26="",$H26="",$I26="",$J26="",$K26="",$L26=""),"Pflichtangaben ergänzen",IF($E26&lt;$D26,"Ramp-up-Ende vor Serienstart",IF(OR($I26&lt;=0,$J26&lt;=0,$K26&lt;0,$K26&gt;=1),"Mengen, Kapazität oder Reserve prüfen",IF($Q26="Engpass","Kapazität oder Zeitraum prüfen",IF(AND($R26&gt;0,$S26&lt;=Parameter!$B$2),"Freigaben vor Serienstart klären",IF(AND($N26&lt;&gt;"",$N26&lt;TODAY(),$R26&gt;0),"Maßnahmentermin überfällig",IF($T26="Bereit","Freigaben und Kapazität vollständig","Plan weiterverfolgen"))))))))))</f>
        <v/>
      </c>
    </row>
    <row r="27" outlineLevel="1">
      <c r="A27" s="12" t="n"/>
      <c r="B27" s="12" t="n"/>
      <c r="C27" s="12" t="n"/>
      <c r="D27" s="13" t="n"/>
      <c r="E27" s="13" t="n"/>
      <c r="F27" s="14" t="n"/>
      <c r="G27" s="14" t="n"/>
      <c r="H27" s="14" t="n"/>
      <c r="I27" s="32" t="n"/>
      <c r="J27" s="33" t="n"/>
      <c r="K27" s="17" t="n"/>
      <c r="L27" s="14" t="n"/>
      <c r="M27" s="12" t="n"/>
      <c r="N27" s="13" t="n"/>
      <c r="O27" s="34">
        <f>IF(OR($A27="",$I27="",$J27="",$K27=""),"",IFERROR(ROUNDUP($I27/($J27*(1-$K27)),0),""))</f>
        <v/>
      </c>
      <c r="P27" s="34">
        <f>IF(OR($A27="",$D27="",$E27=""),"",IFERROR($E27-$D27+1,""))</f>
        <v/>
      </c>
      <c r="Q27" s="19">
        <f>IF($A27="","",IF(OR($O27="",$P27=""),"",IF($O27&lt;=$P27,"Ausreichend","Engpass")))</f>
        <v/>
      </c>
      <c r="R27" s="20">
        <f>IF($A27="","",COUNTIF($F27:$H27,"Offen")+COUNTIF($F27:$H27,"In Arbeit"))</f>
        <v/>
      </c>
      <c r="S27" s="34">
        <f>IF(OR($A27="",$D27=""),"",IFERROR($D27-TODAY(),""))</f>
        <v/>
      </c>
      <c r="T27" s="19">
        <f>IF($A27="","",IF(COUNTIF($A$3:$A$102,$A27)&gt;1,"Prüfen",IF(Parameter!$B$2="","Prüfen",IF(OR($B27="",$C27="",$D27="",$E27="",$F27="",$G27="",$H27="",$I27="",$J27="",$K27="",$L27=""),"Angaben fehlen",IF(OR($E27&lt;$D27,$I27&lt;=0,$J27&lt;=0,$K27&lt;0,$K27&gt;=1),"Prüfen",IF(OR($Q27="Engpass",AND($R27&gt;0,$S27&lt;=Parameter!$B$2),AND($N27&lt;&gt;"",$N27&lt;TODAY(),$R27&gt;0)),"Kritisch",IF(AND($R27=0,$Q27="Ausreichend"),"Bereit","In Vorbereitung")))))))</f>
        <v/>
      </c>
      <c r="U27" s="6">
        <f>IF($A27="","",IF(COUNTIF($A$3:$A$102,$A27)&gt;1,"Anlauf-ID doppelt",IF(Parameter!$B$2="","Warnhorizont in Parameter ergänzen",IF(OR($B27="",$C27="",$D27="",$E27="",$F27="",$G27="",$H27="",$I27="",$J27="",$K27="",$L27=""),"Pflichtangaben ergänzen",IF($E27&lt;$D27,"Ramp-up-Ende vor Serienstart",IF(OR($I27&lt;=0,$J27&lt;=0,$K27&lt;0,$K27&gt;=1),"Mengen, Kapazität oder Reserve prüfen",IF($Q27="Engpass","Kapazität oder Zeitraum prüfen",IF(AND($R27&gt;0,$S27&lt;=Parameter!$B$2),"Freigaben vor Serienstart klären",IF(AND($N27&lt;&gt;"",$N27&lt;TODAY(),$R27&gt;0),"Maßnahmentermin überfällig",IF($T27="Bereit","Freigaben und Kapazität vollständig","Plan weiterverfolgen"))))))))))</f>
        <v/>
      </c>
    </row>
    <row r="28" outlineLevel="1">
      <c r="A28" s="12" t="n"/>
      <c r="B28" s="12" t="n"/>
      <c r="C28" s="12" t="n"/>
      <c r="D28" s="13" t="n"/>
      <c r="E28" s="13" t="n"/>
      <c r="F28" s="14" t="n"/>
      <c r="G28" s="14" t="n"/>
      <c r="H28" s="14" t="n"/>
      <c r="I28" s="32" t="n"/>
      <c r="J28" s="33" t="n"/>
      <c r="K28" s="17" t="n"/>
      <c r="L28" s="14" t="n"/>
      <c r="M28" s="12" t="n"/>
      <c r="N28" s="13" t="n"/>
      <c r="O28" s="35">
        <f>IF(OR($A28="",$I28="",$J28="",$K28=""),"",IFERROR(ROUNDUP($I28/($J28*(1-$K28)),0),""))</f>
        <v/>
      </c>
      <c r="P28" s="35">
        <f>IF(OR($A28="",$D28="",$E28=""),"",IFERROR($E28-$D28+1,""))</f>
        <v/>
      </c>
      <c r="Q28" s="22">
        <f>IF($A28="","",IF(OR($O28="",$P28=""),"",IF($O28&lt;=$P28,"Ausreichend","Engpass")))</f>
        <v/>
      </c>
      <c r="R28" s="23">
        <f>IF($A28="","",COUNTIF($F28:$H28,"Offen")+COUNTIF($F28:$H28,"In Arbeit"))</f>
        <v/>
      </c>
      <c r="S28" s="35">
        <f>IF(OR($A28="",$D28=""),"",IFERROR($D28-TODAY(),""))</f>
        <v/>
      </c>
      <c r="T28" s="22">
        <f>IF($A28="","",IF(COUNTIF($A$3:$A$102,$A28)&gt;1,"Prüfen",IF(Parameter!$B$2="","Prüfen",IF(OR($B28="",$C28="",$D28="",$E28="",$F28="",$G28="",$H28="",$I28="",$J28="",$K28="",$L28=""),"Angaben fehlen",IF(OR($E28&lt;$D28,$I28&lt;=0,$J28&lt;=0,$K28&lt;0,$K28&gt;=1),"Prüfen",IF(OR($Q28="Engpass",AND($R28&gt;0,$S28&lt;=Parameter!$B$2),AND($N28&lt;&gt;"",$N28&lt;TODAY(),$R28&gt;0)),"Kritisch",IF(AND($R28=0,$Q28="Ausreichend"),"Bereit","In Vorbereitung")))))))</f>
        <v/>
      </c>
      <c r="U28" s="8">
        <f>IF($A28="","",IF(COUNTIF($A$3:$A$102,$A28)&gt;1,"Anlauf-ID doppelt",IF(Parameter!$B$2="","Warnhorizont in Parameter ergänzen",IF(OR($B28="",$C28="",$D28="",$E28="",$F28="",$G28="",$H28="",$I28="",$J28="",$K28="",$L28=""),"Pflichtangaben ergänzen",IF($E28&lt;$D28,"Ramp-up-Ende vor Serienstart",IF(OR($I28&lt;=0,$J28&lt;=0,$K28&lt;0,$K28&gt;=1),"Mengen, Kapazität oder Reserve prüfen",IF($Q28="Engpass","Kapazität oder Zeitraum prüfen",IF(AND($R28&gt;0,$S28&lt;=Parameter!$B$2),"Freigaben vor Serienstart klären",IF(AND($N28&lt;&gt;"",$N28&lt;TODAY(),$R28&gt;0),"Maßnahmentermin überfällig",IF($T28="Bereit","Freigaben und Kapazität vollständig","Plan weiterverfolgen"))))))))))</f>
        <v/>
      </c>
    </row>
    <row r="29" outlineLevel="1">
      <c r="A29" s="12" t="n"/>
      <c r="B29" s="12" t="n"/>
      <c r="C29" s="12" t="n"/>
      <c r="D29" s="13" t="n"/>
      <c r="E29" s="13" t="n"/>
      <c r="F29" s="14" t="n"/>
      <c r="G29" s="14" t="n"/>
      <c r="H29" s="14" t="n"/>
      <c r="I29" s="32" t="n"/>
      <c r="J29" s="33" t="n"/>
      <c r="K29" s="17" t="n"/>
      <c r="L29" s="14" t="n"/>
      <c r="M29" s="12" t="n"/>
      <c r="N29" s="13" t="n"/>
      <c r="O29" s="34">
        <f>IF(OR($A29="",$I29="",$J29="",$K29=""),"",IFERROR(ROUNDUP($I29/($J29*(1-$K29)),0),""))</f>
        <v/>
      </c>
      <c r="P29" s="34">
        <f>IF(OR($A29="",$D29="",$E29=""),"",IFERROR($E29-$D29+1,""))</f>
        <v/>
      </c>
      <c r="Q29" s="19">
        <f>IF($A29="","",IF(OR($O29="",$P29=""),"",IF($O29&lt;=$P29,"Ausreichend","Engpass")))</f>
        <v/>
      </c>
      <c r="R29" s="20">
        <f>IF($A29="","",COUNTIF($F29:$H29,"Offen")+COUNTIF($F29:$H29,"In Arbeit"))</f>
        <v/>
      </c>
      <c r="S29" s="34">
        <f>IF(OR($A29="",$D29=""),"",IFERROR($D29-TODAY(),""))</f>
        <v/>
      </c>
      <c r="T29" s="19">
        <f>IF($A29="","",IF(COUNTIF($A$3:$A$102,$A29)&gt;1,"Prüfen",IF(Parameter!$B$2="","Prüfen",IF(OR($B29="",$C29="",$D29="",$E29="",$F29="",$G29="",$H29="",$I29="",$J29="",$K29="",$L29=""),"Angaben fehlen",IF(OR($E29&lt;$D29,$I29&lt;=0,$J29&lt;=0,$K29&lt;0,$K29&gt;=1),"Prüfen",IF(OR($Q29="Engpass",AND($R29&gt;0,$S29&lt;=Parameter!$B$2),AND($N29&lt;&gt;"",$N29&lt;TODAY(),$R29&gt;0)),"Kritisch",IF(AND($R29=0,$Q29="Ausreichend"),"Bereit","In Vorbereitung")))))))</f>
        <v/>
      </c>
      <c r="U29" s="6">
        <f>IF($A29="","",IF(COUNTIF($A$3:$A$102,$A29)&gt;1,"Anlauf-ID doppelt",IF(Parameter!$B$2="","Warnhorizont in Parameter ergänzen",IF(OR($B29="",$C29="",$D29="",$E29="",$F29="",$G29="",$H29="",$I29="",$J29="",$K29="",$L29=""),"Pflichtangaben ergänzen",IF($E29&lt;$D29,"Ramp-up-Ende vor Serienstart",IF(OR($I29&lt;=0,$J29&lt;=0,$K29&lt;0,$K29&gt;=1),"Mengen, Kapazität oder Reserve prüfen",IF($Q29="Engpass","Kapazität oder Zeitraum prüfen",IF(AND($R29&gt;0,$S29&lt;=Parameter!$B$2),"Freigaben vor Serienstart klären",IF(AND($N29&lt;&gt;"",$N29&lt;TODAY(),$R29&gt;0),"Maßnahmentermin überfällig",IF($T29="Bereit","Freigaben und Kapazität vollständig","Plan weiterverfolgen"))))))))))</f>
        <v/>
      </c>
    </row>
    <row r="30" outlineLevel="1">
      <c r="A30" s="12" t="n"/>
      <c r="B30" s="12" t="n"/>
      <c r="C30" s="12" t="n"/>
      <c r="D30" s="13" t="n"/>
      <c r="E30" s="13" t="n"/>
      <c r="F30" s="14" t="n"/>
      <c r="G30" s="14" t="n"/>
      <c r="H30" s="14" t="n"/>
      <c r="I30" s="32" t="n"/>
      <c r="J30" s="33" t="n"/>
      <c r="K30" s="17" t="n"/>
      <c r="L30" s="14" t="n"/>
      <c r="M30" s="12" t="n"/>
      <c r="N30" s="13" t="n"/>
      <c r="O30" s="35">
        <f>IF(OR($A30="",$I30="",$J30="",$K30=""),"",IFERROR(ROUNDUP($I30/($J30*(1-$K30)),0),""))</f>
        <v/>
      </c>
      <c r="P30" s="35">
        <f>IF(OR($A30="",$D30="",$E30=""),"",IFERROR($E30-$D30+1,""))</f>
        <v/>
      </c>
      <c r="Q30" s="22">
        <f>IF($A30="","",IF(OR($O30="",$P30=""),"",IF($O30&lt;=$P30,"Ausreichend","Engpass")))</f>
        <v/>
      </c>
      <c r="R30" s="23">
        <f>IF($A30="","",COUNTIF($F30:$H30,"Offen")+COUNTIF($F30:$H30,"In Arbeit"))</f>
        <v/>
      </c>
      <c r="S30" s="35">
        <f>IF(OR($A30="",$D30=""),"",IFERROR($D30-TODAY(),""))</f>
        <v/>
      </c>
      <c r="T30" s="22">
        <f>IF($A30="","",IF(COUNTIF($A$3:$A$102,$A30)&gt;1,"Prüfen",IF(Parameter!$B$2="","Prüfen",IF(OR($B30="",$C30="",$D30="",$E30="",$F30="",$G30="",$H30="",$I30="",$J30="",$K30="",$L30=""),"Angaben fehlen",IF(OR($E30&lt;$D30,$I30&lt;=0,$J30&lt;=0,$K30&lt;0,$K30&gt;=1),"Prüfen",IF(OR($Q30="Engpass",AND($R30&gt;0,$S30&lt;=Parameter!$B$2),AND($N30&lt;&gt;"",$N30&lt;TODAY(),$R30&gt;0)),"Kritisch",IF(AND($R30=0,$Q30="Ausreichend"),"Bereit","In Vorbereitung")))))))</f>
        <v/>
      </c>
      <c r="U30" s="8">
        <f>IF($A30="","",IF(COUNTIF($A$3:$A$102,$A30)&gt;1,"Anlauf-ID doppelt",IF(Parameter!$B$2="","Warnhorizont in Parameter ergänzen",IF(OR($B30="",$C30="",$D30="",$E30="",$F30="",$G30="",$H30="",$I30="",$J30="",$K30="",$L30=""),"Pflichtangaben ergänzen",IF($E30&lt;$D30,"Ramp-up-Ende vor Serienstart",IF(OR($I30&lt;=0,$J30&lt;=0,$K30&lt;0,$K30&gt;=1),"Mengen, Kapazität oder Reserve prüfen",IF($Q30="Engpass","Kapazität oder Zeitraum prüfen",IF(AND($R30&gt;0,$S30&lt;=Parameter!$B$2),"Freigaben vor Serienstart klären",IF(AND($N30&lt;&gt;"",$N30&lt;TODAY(),$R30&gt;0),"Maßnahmentermin überfällig",IF($T30="Bereit","Freigaben und Kapazität vollständig","Plan weiterverfolgen"))))))))))</f>
        <v/>
      </c>
    </row>
    <row r="31" outlineLevel="1">
      <c r="A31" s="12" t="n"/>
      <c r="B31" s="12" t="n"/>
      <c r="C31" s="12" t="n"/>
      <c r="D31" s="13" t="n"/>
      <c r="E31" s="13" t="n"/>
      <c r="F31" s="14" t="n"/>
      <c r="G31" s="14" t="n"/>
      <c r="H31" s="14" t="n"/>
      <c r="I31" s="32" t="n"/>
      <c r="J31" s="33" t="n"/>
      <c r="K31" s="17" t="n"/>
      <c r="L31" s="14" t="n"/>
      <c r="M31" s="12" t="n"/>
      <c r="N31" s="13" t="n"/>
      <c r="O31" s="34">
        <f>IF(OR($A31="",$I31="",$J31="",$K31=""),"",IFERROR(ROUNDUP($I31/($J31*(1-$K31)),0),""))</f>
        <v/>
      </c>
      <c r="P31" s="34">
        <f>IF(OR($A31="",$D31="",$E31=""),"",IFERROR($E31-$D31+1,""))</f>
        <v/>
      </c>
      <c r="Q31" s="19">
        <f>IF($A31="","",IF(OR($O31="",$P31=""),"",IF($O31&lt;=$P31,"Ausreichend","Engpass")))</f>
        <v/>
      </c>
      <c r="R31" s="20">
        <f>IF($A31="","",COUNTIF($F31:$H31,"Offen")+COUNTIF($F31:$H31,"In Arbeit"))</f>
        <v/>
      </c>
      <c r="S31" s="34">
        <f>IF(OR($A31="",$D31=""),"",IFERROR($D31-TODAY(),""))</f>
        <v/>
      </c>
      <c r="T31" s="19">
        <f>IF($A31="","",IF(COUNTIF($A$3:$A$102,$A31)&gt;1,"Prüfen",IF(Parameter!$B$2="","Prüfen",IF(OR($B31="",$C31="",$D31="",$E31="",$F31="",$G31="",$H31="",$I31="",$J31="",$K31="",$L31=""),"Angaben fehlen",IF(OR($E31&lt;$D31,$I31&lt;=0,$J31&lt;=0,$K31&lt;0,$K31&gt;=1),"Prüfen",IF(OR($Q31="Engpass",AND($R31&gt;0,$S31&lt;=Parameter!$B$2),AND($N31&lt;&gt;"",$N31&lt;TODAY(),$R31&gt;0)),"Kritisch",IF(AND($R31=0,$Q31="Ausreichend"),"Bereit","In Vorbereitung")))))))</f>
        <v/>
      </c>
      <c r="U31" s="6">
        <f>IF($A31="","",IF(COUNTIF($A$3:$A$102,$A31)&gt;1,"Anlauf-ID doppelt",IF(Parameter!$B$2="","Warnhorizont in Parameter ergänzen",IF(OR($B31="",$C31="",$D31="",$E31="",$F31="",$G31="",$H31="",$I31="",$J31="",$K31="",$L31=""),"Pflichtangaben ergänzen",IF($E31&lt;$D31,"Ramp-up-Ende vor Serienstart",IF(OR($I31&lt;=0,$J31&lt;=0,$K31&lt;0,$K31&gt;=1),"Mengen, Kapazität oder Reserve prüfen",IF($Q31="Engpass","Kapazität oder Zeitraum prüfen",IF(AND($R31&gt;0,$S31&lt;=Parameter!$B$2),"Freigaben vor Serienstart klären",IF(AND($N31&lt;&gt;"",$N31&lt;TODAY(),$R31&gt;0),"Maßnahmentermin überfällig",IF($T31="Bereit","Freigaben und Kapazität vollständig","Plan weiterverfolgen"))))))))))</f>
        <v/>
      </c>
    </row>
    <row r="32" outlineLevel="1">
      <c r="A32" s="12" t="n"/>
      <c r="B32" s="12" t="n"/>
      <c r="C32" s="12" t="n"/>
      <c r="D32" s="13" t="n"/>
      <c r="E32" s="13" t="n"/>
      <c r="F32" s="14" t="n"/>
      <c r="G32" s="14" t="n"/>
      <c r="H32" s="14" t="n"/>
      <c r="I32" s="32" t="n"/>
      <c r="J32" s="33" t="n"/>
      <c r="K32" s="17" t="n"/>
      <c r="L32" s="14" t="n"/>
      <c r="M32" s="12" t="n"/>
      <c r="N32" s="13" t="n"/>
      <c r="O32" s="35">
        <f>IF(OR($A32="",$I32="",$J32="",$K32=""),"",IFERROR(ROUNDUP($I32/($J32*(1-$K32)),0),""))</f>
        <v/>
      </c>
      <c r="P32" s="35">
        <f>IF(OR($A32="",$D32="",$E32=""),"",IFERROR($E32-$D32+1,""))</f>
        <v/>
      </c>
      <c r="Q32" s="22">
        <f>IF($A32="","",IF(OR($O32="",$P32=""),"",IF($O32&lt;=$P32,"Ausreichend","Engpass")))</f>
        <v/>
      </c>
      <c r="R32" s="23">
        <f>IF($A32="","",COUNTIF($F32:$H32,"Offen")+COUNTIF($F32:$H32,"In Arbeit"))</f>
        <v/>
      </c>
      <c r="S32" s="35">
        <f>IF(OR($A32="",$D32=""),"",IFERROR($D32-TODAY(),""))</f>
        <v/>
      </c>
      <c r="T32" s="22">
        <f>IF($A32="","",IF(COUNTIF($A$3:$A$102,$A32)&gt;1,"Prüfen",IF(Parameter!$B$2="","Prüfen",IF(OR($B32="",$C32="",$D32="",$E32="",$F32="",$G32="",$H32="",$I32="",$J32="",$K32="",$L32=""),"Angaben fehlen",IF(OR($E32&lt;$D32,$I32&lt;=0,$J32&lt;=0,$K32&lt;0,$K32&gt;=1),"Prüfen",IF(OR($Q32="Engpass",AND($R32&gt;0,$S32&lt;=Parameter!$B$2),AND($N32&lt;&gt;"",$N32&lt;TODAY(),$R32&gt;0)),"Kritisch",IF(AND($R32=0,$Q32="Ausreichend"),"Bereit","In Vorbereitung")))))))</f>
        <v/>
      </c>
      <c r="U32" s="8">
        <f>IF($A32="","",IF(COUNTIF($A$3:$A$102,$A32)&gt;1,"Anlauf-ID doppelt",IF(Parameter!$B$2="","Warnhorizont in Parameter ergänzen",IF(OR($B32="",$C32="",$D32="",$E32="",$F32="",$G32="",$H32="",$I32="",$J32="",$K32="",$L32=""),"Pflichtangaben ergänzen",IF($E32&lt;$D32,"Ramp-up-Ende vor Serienstart",IF(OR($I32&lt;=0,$J32&lt;=0,$K32&lt;0,$K32&gt;=1),"Mengen, Kapazität oder Reserve prüfen",IF($Q32="Engpass","Kapazität oder Zeitraum prüfen",IF(AND($R32&gt;0,$S32&lt;=Parameter!$B$2),"Freigaben vor Serienstart klären",IF(AND($N32&lt;&gt;"",$N32&lt;TODAY(),$R32&gt;0),"Maßnahmentermin überfällig",IF($T32="Bereit","Freigaben und Kapazität vollständig","Plan weiterverfolgen"))))))))))</f>
        <v/>
      </c>
    </row>
    <row r="33" outlineLevel="1">
      <c r="A33" s="12" t="n"/>
      <c r="B33" s="12" t="n"/>
      <c r="C33" s="12" t="n"/>
      <c r="D33" s="13" t="n"/>
      <c r="E33" s="13" t="n"/>
      <c r="F33" s="14" t="n"/>
      <c r="G33" s="14" t="n"/>
      <c r="H33" s="14" t="n"/>
      <c r="I33" s="32" t="n"/>
      <c r="J33" s="33" t="n"/>
      <c r="K33" s="17" t="n"/>
      <c r="L33" s="14" t="n"/>
      <c r="M33" s="12" t="n"/>
      <c r="N33" s="13" t="n"/>
      <c r="O33" s="34">
        <f>IF(OR($A33="",$I33="",$J33="",$K33=""),"",IFERROR(ROUNDUP($I33/($J33*(1-$K33)),0),""))</f>
        <v/>
      </c>
      <c r="P33" s="34">
        <f>IF(OR($A33="",$D33="",$E33=""),"",IFERROR($E33-$D33+1,""))</f>
        <v/>
      </c>
      <c r="Q33" s="19">
        <f>IF($A33="","",IF(OR($O33="",$P33=""),"",IF($O33&lt;=$P33,"Ausreichend","Engpass")))</f>
        <v/>
      </c>
      <c r="R33" s="20">
        <f>IF($A33="","",COUNTIF($F33:$H33,"Offen")+COUNTIF($F33:$H33,"In Arbeit"))</f>
        <v/>
      </c>
      <c r="S33" s="34">
        <f>IF(OR($A33="",$D33=""),"",IFERROR($D33-TODAY(),""))</f>
        <v/>
      </c>
      <c r="T33" s="19">
        <f>IF($A33="","",IF(COUNTIF($A$3:$A$102,$A33)&gt;1,"Prüfen",IF(Parameter!$B$2="","Prüfen",IF(OR($B33="",$C33="",$D33="",$E33="",$F33="",$G33="",$H33="",$I33="",$J33="",$K33="",$L33=""),"Angaben fehlen",IF(OR($E33&lt;$D33,$I33&lt;=0,$J33&lt;=0,$K33&lt;0,$K33&gt;=1),"Prüfen",IF(OR($Q33="Engpass",AND($R33&gt;0,$S33&lt;=Parameter!$B$2),AND($N33&lt;&gt;"",$N33&lt;TODAY(),$R33&gt;0)),"Kritisch",IF(AND($R33=0,$Q33="Ausreichend"),"Bereit","In Vorbereitung")))))))</f>
        <v/>
      </c>
      <c r="U33" s="6">
        <f>IF($A33="","",IF(COUNTIF($A$3:$A$102,$A33)&gt;1,"Anlauf-ID doppelt",IF(Parameter!$B$2="","Warnhorizont in Parameter ergänzen",IF(OR($B33="",$C33="",$D33="",$E33="",$F33="",$G33="",$H33="",$I33="",$J33="",$K33="",$L33=""),"Pflichtangaben ergänzen",IF($E33&lt;$D33,"Ramp-up-Ende vor Serienstart",IF(OR($I33&lt;=0,$J33&lt;=0,$K33&lt;0,$K33&gt;=1),"Mengen, Kapazität oder Reserve prüfen",IF($Q33="Engpass","Kapazität oder Zeitraum prüfen",IF(AND($R33&gt;0,$S33&lt;=Parameter!$B$2),"Freigaben vor Serienstart klären",IF(AND($N33&lt;&gt;"",$N33&lt;TODAY(),$R33&gt;0),"Maßnahmentermin überfällig",IF($T33="Bereit","Freigaben und Kapazität vollständig","Plan weiterverfolgen"))))))))))</f>
        <v/>
      </c>
    </row>
    <row r="34" outlineLevel="1">
      <c r="A34" s="12" t="n"/>
      <c r="B34" s="12" t="n"/>
      <c r="C34" s="12" t="n"/>
      <c r="D34" s="13" t="n"/>
      <c r="E34" s="13" t="n"/>
      <c r="F34" s="14" t="n"/>
      <c r="G34" s="14" t="n"/>
      <c r="H34" s="14" t="n"/>
      <c r="I34" s="32" t="n"/>
      <c r="J34" s="33" t="n"/>
      <c r="K34" s="17" t="n"/>
      <c r="L34" s="14" t="n"/>
      <c r="M34" s="12" t="n"/>
      <c r="N34" s="13" t="n"/>
      <c r="O34" s="35">
        <f>IF(OR($A34="",$I34="",$J34="",$K34=""),"",IFERROR(ROUNDUP($I34/($J34*(1-$K34)),0),""))</f>
        <v/>
      </c>
      <c r="P34" s="35">
        <f>IF(OR($A34="",$D34="",$E34=""),"",IFERROR($E34-$D34+1,""))</f>
        <v/>
      </c>
      <c r="Q34" s="22">
        <f>IF($A34="","",IF(OR($O34="",$P34=""),"",IF($O34&lt;=$P34,"Ausreichend","Engpass")))</f>
        <v/>
      </c>
      <c r="R34" s="23">
        <f>IF($A34="","",COUNTIF($F34:$H34,"Offen")+COUNTIF($F34:$H34,"In Arbeit"))</f>
        <v/>
      </c>
      <c r="S34" s="35">
        <f>IF(OR($A34="",$D34=""),"",IFERROR($D34-TODAY(),""))</f>
        <v/>
      </c>
      <c r="T34" s="22">
        <f>IF($A34="","",IF(COUNTIF($A$3:$A$102,$A34)&gt;1,"Prüfen",IF(Parameter!$B$2="","Prüfen",IF(OR($B34="",$C34="",$D34="",$E34="",$F34="",$G34="",$H34="",$I34="",$J34="",$K34="",$L34=""),"Angaben fehlen",IF(OR($E34&lt;$D34,$I34&lt;=0,$J34&lt;=0,$K34&lt;0,$K34&gt;=1),"Prüfen",IF(OR($Q34="Engpass",AND($R34&gt;0,$S34&lt;=Parameter!$B$2),AND($N34&lt;&gt;"",$N34&lt;TODAY(),$R34&gt;0)),"Kritisch",IF(AND($R34=0,$Q34="Ausreichend"),"Bereit","In Vorbereitung")))))))</f>
        <v/>
      </c>
      <c r="U34" s="8">
        <f>IF($A34="","",IF(COUNTIF($A$3:$A$102,$A34)&gt;1,"Anlauf-ID doppelt",IF(Parameter!$B$2="","Warnhorizont in Parameter ergänzen",IF(OR($B34="",$C34="",$D34="",$E34="",$F34="",$G34="",$H34="",$I34="",$J34="",$K34="",$L34=""),"Pflichtangaben ergänzen",IF($E34&lt;$D34,"Ramp-up-Ende vor Serienstart",IF(OR($I34&lt;=0,$J34&lt;=0,$K34&lt;0,$K34&gt;=1),"Mengen, Kapazität oder Reserve prüfen",IF($Q34="Engpass","Kapazität oder Zeitraum prüfen",IF(AND($R34&gt;0,$S34&lt;=Parameter!$B$2),"Freigaben vor Serienstart klären",IF(AND($N34&lt;&gt;"",$N34&lt;TODAY(),$R34&gt;0),"Maßnahmentermin überfällig",IF($T34="Bereit","Freigaben und Kapazität vollständig","Plan weiterverfolgen"))))))))))</f>
        <v/>
      </c>
    </row>
    <row r="35" outlineLevel="1">
      <c r="A35" s="12" t="n"/>
      <c r="B35" s="12" t="n"/>
      <c r="C35" s="12" t="n"/>
      <c r="D35" s="13" t="n"/>
      <c r="E35" s="13" t="n"/>
      <c r="F35" s="14" t="n"/>
      <c r="G35" s="14" t="n"/>
      <c r="H35" s="14" t="n"/>
      <c r="I35" s="32" t="n"/>
      <c r="J35" s="33" t="n"/>
      <c r="K35" s="17" t="n"/>
      <c r="L35" s="14" t="n"/>
      <c r="M35" s="12" t="n"/>
      <c r="N35" s="13" t="n"/>
      <c r="O35" s="34">
        <f>IF(OR($A35="",$I35="",$J35="",$K35=""),"",IFERROR(ROUNDUP($I35/($J35*(1-$K35)),0),""))</f>
        <v/>
      </c>
      <c r="P35" s="34">
        <f>IF(OR($A35="",$D35="",$E35=""),"",IFERROR($E35-$D35+1,""))</f>
        <v/>
      </c>
      <c r="Q35" s="19">
        <f>IF($A35="","",IF(OR($O35="",$P35=""),"",IF($O35&lt;=$P35,"Ausreichend","Engpass")))</f>
        <v/>
      </c>
      <c r="R35" s="20">
        <f>IF($A35="","",COUNTIF($F35:$H35,"Offen")+COUNTIF($F35:$H35,"In Arbeit"))</f>
        <v/>
      </c>
      <c r="S35" s="34">
        <f>IF(OR($A35="",$D35=""),"",IFERROR($D35-TODAY(),""))</f>
        <v/>
      </c>
      <c r="T35" s="19">
        <f>IF($A35="","",IF(COUNTIF($A$3:$A$102,$A35)&gt;1,"Prüfen",IF(Parameter!$B$2="","Prüfen",IF(OR($B35="",$C35="",$D35="",$E35="",$F35="",$G35="",$H35="",$I35="",$J35="",$K35="",$L35=""),"Angaben fehlen",IF(OR($E35&lt;$D35,$I35&lt;=0,$J35&lt;=0,$K35&lt;0,$K35&gt;=1),"Prüfen",IF(OR($Q35="Engpass",AND($R35&gt;0,$S35&lt;=Parameter!$B$2),AND($N35&lt;&gt;"",$N35&lt;TODAY(),$R35&gt;0)),"Kritisch",IF(AND($R35=0,$Q35="Ausreichend"),"Bereit","In Vorbereitung")))))))</f>
        <v/>
      </c>
      <c r="U35" s="6">
        <f>IF($A35="","",IF(COUNTIF($A$3:$A$102,$A35)&gt;1,"Anlauf-ID doppelt",IF(Parameter!$B$2="","Warnhorizont in Parameter ergänzen",IF(OR($B35="",$C35="",$D35="",$E35="",$F35="",$G35="",$H35="",$I35="",$J35="",$K35="",$L35=""),"Pflichtangaben ergänzen",IF($E35&lt;$D35,"Ramp-up-Ende vor Serienstart",IF(OR($I35&lt;=0,$J35&lt;=0,$K35&lt;0,$K35&gt;=1),"Mengen, Kapazität oder Reserve prüfen",IF($Q35="Engpass","Kapazität oder Zeitraum prüfen",IF(AND($R35&gt;0,$S35&lt;=Parameter!$B$2),"Freigaben vor Serienstart klären",IF(AND($N35&lt;&gt;"",$N35&lt;TODAY(),$R35&gt;0),"Maßnahmentermin überfällig",IF($T35="Bereit","Freigaben und Kapazität vollständig","Plan weiterverfolgen"))))))))))</f>
        <v/>
      </c>
    </row>
    <row r="36" outlineLevel="1">
      <c r="A36" s="12" t="n"/>
      <c r="B36" s="12" t="n"/>
      <c r="C36" s="12" t="n"/>
      <c r="D36" s="13" t="n"/>
      <c r="E36" s="13" t="n"/>
      <c r="F36" s="14" t="n"/>
      <c r="G36" s="14" t="n"/>
      <c r="H36" s="14" t="n"/>
      <c r="I36" s="32" t="n"/>
      <c r="J36" s="33" t="n"/>
      <c r="K36" s="17" t="n"/>
      <c r="L36" s="14" t="n"/>
      <c r="M36" s="12" t="n"/>
      <c r="N36" s="13" t="n"/>
      <c r="O36" s="35">
        <f>IF(OR($A36="",$I36="",$J36="",$K36=""),"",IFERROR(ROUNDUP($I36/($J36*(1-$K36)),0),""))</f>
        <v/>
      </c>
      <c r="P36" s="35">
        <f>IF(OR($A36="",$D36="",$E36=""),"",IFERROR($E36-$D36+1,""))</f>
        <v/>
      </c>
      <c r="Q36" s="22">
        <f>IF($A36="","",IF(OR($O36="",$P36=""),"",IF($O36&lt;=$P36,"Ausreichend","Engpass")))</f>
        <v/>
      </c>
      <c r="R36" s="23">
        <f>IF($A36="","",COUNTIF($F36:$H36,"Offen")+COUNTIF($F36:$H36,"In Arbeit"))</f>
        <v/>
      </c>
      <c r="S36" s="35">
        <f>IF(OR($A36="",$D36=""),"",IFERROR($D36-TODAY(),""))</f>
        <v/>
      </c>
      <c r="T36" s="22">
        <f>IF($A36="","",IF(COUNTIF($A$3:$A$102,$A36)&gt;1,"Prüfen",IF(Parameter!$B$2="","Prüfen",IF(OR($B36="",$C36="",$D36="",$E36="",$F36="",$G36="",$H36="",$I36="",$J36="",$K36="",$L36=""),"Angaben fehlen",IF(OR($E36&lt;$D36,$I36&lt;=0,$J36&lt;=0,$K36&lt;0,$K36&gt;=1),"Prüfen",IF(OR($Q36="Engpass",AND($R36&gt;0,$S36&lt;=Parameter!$B$2),AND($N36&lt;&gt;"",$N36&lt;TODAY(),$R36&gt;0)),"Kritisch",IF(AND($R36=0,$Q36="Ausreichend"),"Bereit","In Vorbereitung")))))))</f>
        <v/>
      </c>
      <c r="U36" s="8">
        <f>IF($A36="","",IF(COUNTIF($A$3:$A$102,$A36)&gt;1,"Anlauf-ID doppelt",IF(Parameter!$B$2="","Warnhorizont in Parameter ergänzen",IF(OR($B36="",$C36="",$D36="",$E36="",$F36="",$G36="",$H36="",$I36="",$J36="",$K36="",$L36=""),"Pflichtangaben ergänzen",IF($E36&lt;$D36,"Ramp-up-Ende vor Serienstart",IF(OR($I36&lt;=0,$J36&lt;=0,$K36&lt;0,$K36&gt;=1),"Mengen, Kapazität oder Reserve prüfen",IF($Q36="Engpass","Kapazität oder Zeitraum prüfen",IF(AND($R36&gt;0,$S36&lt;=Parameter!$B$2),"Freigaben vor Serienstart klären",IF(AND($N36&lt;&gt;"",$N36&lt;TODAY(),$R36&gt;0),"Maßnahmentermin überfällig",IF($T36="Bereit","Freigaben und Kapazität vollständig","Plan weiterverfolgen"))))))))))</f>
        <v/>
      </c>
    </row>
    <row r="37" outlineLevel="1">
      <c r="A37" s="12" t="n"/>
      <c r="B37" s="12" t="n"/>
      <c r="C37" s="12" t="n"/>
      <c r="D37" s="13" t="n"/>
      <c r="E37" s="13" t="n"/>
      <c r="F37" s="14" t="n"/>
      <c r="G37" s="14" t="n"/>
      <c r="H37" s="14" t="n"/>
      <c r="I37" s="32" t="n"/>
      <c r="J37" s="33" t="n"/>
      <c r="K37" s="17" t="n"/>
      <c r="L37" s="14" t="n"/>
      <c r="M37" s="12" t="n"/>
      <c r="N37" s="13" t="n"/>
      <c r="O37" s="34">
        <f>IF(OR($A37="",$I37="",$J37="",$K37=""),"",IFERROR(ROUNDUP($I37/($J37*(1-$K37)),0),""))</f>
        <v/>
      </c>
      <c r="P37" s="34">
        <f>IF(OR($A37="",$D37="",$E37=""),"",IFERROR($E37-$D37+1,""))</f>
        <v/>
      </c>
      <c r="Q37" s="19">
        <f>IF($A37="","",IF(OR($O37="",$P37=""),"",IF($O37&lt;=$P37,"Ausreichend","Engpass")))</f>
        <v/>
      </c>
      <c r="R37" s="20">
        <f>IF($A37="","",COUNTIF($F37:$H37,"Offen")+COUNTIF($F37:$H37,"In Arbeit"))</f>
        <v/>
      </c>
      <c r="S37" s="34">
        <f>IF(OR($A37="",$D37=""),"",IFERROR($D37-TODAY(),""))</f>
        <v/>
      </c>
      <c r="T37" s="19">
        <f>IF($A37="","",IF(COUNTIF($A$3:$A$102,$A37)&gt;1,"Prüfen",IF(Parameter!$B$2="","Prüfen",IF(OR($B37="",$C37="",$D37="",$E37="",$F37="",$G37="",$H37="",$I37="",$J37="",$K37="",$L37=""),"Angaben fehlen",IF(OR($E37&lt;$D37,$I37&lt;=0,$J37&lt;=0,$K37&lt;0,$K37&gt;=1),"Prüfen",IF(OR($Q37="Engpass",AND($R37&gt;0,$S37&lt;=Parameter!$B$2),AND($N37&lt;&gt;"",$N37&lt;TODAY(),$R37&gt;0)),"Kritisch",IF(AND($R37=0,$Q37="Ausreichend"),"Bereit","In Vorbereitung")))))))</f>
        <v/>
      </c>
      <c r="U37" s="6">
        <f>IF($A37="","",IF(COUNTIF($A$3:$A$102,$A37)&gt;1,"Anlauf-ID doppelt",IF(Parameter!$B$2="","Warnhorizont in Parameter ergänzen",IF(OR($B37="",$C37="",$D37="",$E37="",$F37="",$G37="",$H37="",$I37="",$J37="",$K37="",$L37=""),"Pflichtangaben ergänzen",IF($E37&lt;$D37,"Ramp-up-Ende vor Serienstart",IF(OR($I37&lt;=0,$J37&lt;=0,$K37&lt;0,$K37&gt;=1),"Mengen, Kapazität oder Reserve prüfen",IF($Q37="Engpass","Kapazität oder Zeitraum prüfen",IF(AND($R37&gt;0,$S37&lt;=Parameter!$B$2),"Freigaben vor Serienstart klären",IF(AND($N37&lt;&gt;"",$N37&lt;TODAY(),$R37&gt;0),"Maßnahmentermin überfällig",IF($T37="Bereit","Freigaben und Kapazität vollständig","Plan weiterverfolgen"))))))))))</f>
        <v/>
      </c>
    </row>
    <row r="38" outlineLevel="1">
      <c r="A38" s="12" t="n"/>
      <c r="B38" s="12" t="n"/>
      <c r="C38" s="12" t="n"/>
      <c r="D38" s="13" t="n"/>
      <c r="E38" s="13" t="n"/>
      <c r="F38" s="14" t="n"/>
      <c r="G38" s="14" t="n"/>
      <c r="H38" s="14" t="n"/>
      <c r="I38" s="32" t="n"/>
      <c r="J38" s="33" t="n"/>
      <c r="K38" s="17" t="n"/>
      <c r="L38" s="14" t="n"/>
      <c r="M38" s="12" t="n"/>
      <c r="N38" s="13" t="n"/>
      <c r="O38" s="35">
        <f>IF(OR($A38="",$I38="",$J38="",$K38=""),"",IFERROR(ROUNDUP($I38/($J38*(1-$K38)),0),""))</f>
        <v/>
      </c>
      <c r="P38" s="35">
        <f>IF(OR($A38="",$D38="",$E38=""),"",IFERROR($E38-$D38+1,""))</f>
        <v/>
      </c>
      <c r="Q38" s="22">
        <f>IF($A38="","",IF(OR($O38="",$P38=""),"",IF($O38&lt;=$P38,"Ausreichend","Engpass")))</f>
        <v/>
      </c>
      <c r="R38" s="23">
        <f>IF($A38="","",COUNTIF($F38:$H38,"Offen")+COUNTIF($F38:$H38,"In Arbeit"))</f>
        <v/>
      </c>
      <c r="S38" s="35">
        <f>IF(OR($A38="",$D38=""),"",IFERROR($D38-TODAY(),""))</f>
        <v/>
      </c>
      <c r="T38" s="22">
        <f>IF($A38="","",IF(COUNTIF($A$3:$A$102,$A38)&gt;1,"Prüfen",IF(Parameter!$B$2="","Prüfen",IF(OR($B38="",$C38="",$D38="",$E38="",$F38="",$G38="",$H38="",$I38="",$J38="",$K38="",$L38=""),"Angaben fehlen",IF(OR($E38&lt;$D38,$I38&lt;=0,$J38&lt;=0,$K38&lt;0,$K38&gt;=1),"Prüfen",IF(OR($Q38="Engpass",AND($R38&gt;0,$S38&lt;=Parameter!$B$2),AND($N38&lt;&gt;"",$N38&lt;TODAY(),$R38&gt;0)),"Kritisch",IF(AND($R38=0,$Q38="Ausreichend"),"Bereit","In Vorbereitung")))))))</f>
        <v/>
      </c>
      <c r="U38" s="8">
        <f>IF($A38="","",IF(COUNTIF($A$3:$A$102,$A38)&gt;1,"Anlauf-ID doppelt",IF(Parameter!$B$2="","Warnhorizont in Parameter ergänzen",IF(OR($B38="",$C38="",$D38="",$E38="",$F38="",$G38="",$H38="",$I38="",$J38="",$K38="",$L38=""),"Pflichtangaben ergänzen",IF($E38&lt;$D38,"Ramp-up-Ende vor Serienstart",IF(OR($I38&lt;=0,$J38&lt;=0,$K38&lt;0,$K38&gt;=1),"Mengen, Kapazität oder Reserve prüfen",IF($Q38="Engpass","Kapazität oder Zeitraum prüfen",IF(AND($R38&gt;0,$S38&lt;=Parameter!$B$2),"Freigaben vor Serienstart klären",IF(AND($N38&lt;&gt;"",$N38&lt;TODAY(),$R38&gt;0),"Maßnahmentermin überfällig",IF($T38="Bereit","Freigaben und Kapazität vollständig","Plan weiterverfolgen"))))))))))</f>
        <v/>
      </c>
    </row>
    <row r="39" outlineLevel="1">
      <c r="A39" s="12" t="n"/>
      <c r="B39" s="12" t="n"/>
      <c r="C39" s="12" t="n"/>
      <c r="D39" s="13" t="n"/>
      <c r="E39" s="13" t="n"/>
      <c r="F39" s="14" t="n"/>
      <c r="G39" s="14" t="n"/>
      <c r="H39" s="14" t="n"/>
      <c r="I39" s="32" t="n"/>
      <c r="J39" s="33" t="n"/>
      <c r="K39" s="17" t="n"/>
      <c r="L39" s="14" t="n"/>
      <c r="M39" s="12" t="n"/>
      <c r="N39" s="13" t="n"/>
      <c r="O39" s="34">
        <f>IF(OR($A39="",$I39="",$J39="",$K39=""),"",IFERROR(ROUNDUP($I39/($J39*(1-$K39)),0),""))</f>
        <v/>
      </c>
      <c r="P39" s="34">
        <f>IF(OR($A39="",$D39="",$E39=""),"",IFERROR($E39-$D39+1,""))</f>
        <v/>
      </c>
      <c r="Q39" s="19">
        <f>IF($A39="","",IF(OR($O39="",$P39=""),"",IF($O39&lt;=$P39,"Ausreichend","Engpass")))</f>
        <v/>
      </c>
      <c r="R39" s="20">
        <f>IF($A39="","",COUNTIF($F39:$H39,"Offen")+COUNTIF($F39:$H39,"In Arbeit"))</f>
        <v/>
      </c>
      <c r="S39" s="34">
        <f>IF(OR($A39="",$D39=""),"",IFERROR($D39-TODAY(),""))</f>
        <v/>
      </c>
      <c r="T39" s="19">
        <f>IF($A39="","",IF(COUNTIF($A$3:$A$102,$A39)&gt;1,"Prüfen",IF(Parameter!$B$2="","Prüfen",IF(OR($B39="",$C39="",$D39="",$E39="",$F39="",$G39="",$H39="",$I39="",$J39="",$K39="",$L39=""),"Angaben fehlen",IF(OR($E39&lt;$D39,$I39&lt;=0,$J39&lt;=0,$K39&lt;0,$K39&gt;=1),"Prüfen",IF(OR($Q39="Engpass",AND($R39&gt;0,$S39&lt;=Parameter!$B$2),AND($N39&lt;&gt;"",$N39&lt;TODAY(),$R39&gt;0)),"Kritisch",IF(AND($R39=0,$Q39="Ausreichend"),"Bereit","In Vorbereitung")))))))</f>
        <v/>
      </c>
      <c r="U39" s="6">
        <f>IF($A39="","",IF(COUNTIF($A$3:$A$102,$A39)&gt;1,"Anlauf-ID doppelt",IF(Parameter!$B$2="","Warnhorizont in Parameter ergänzen",IF(OR($B39="",$C39="",$D39="",$E39="",$F39="",$G39="",$H39="",$I39="",$J39="",$K39="",$L39=""),"Pflichtangaben ergänzen",IF($E39&lt;$D39,"Ramp-up-Ende vor Serienstart",IF(OR($I39&lt;=0,$J39&lt;=0,$K39&lt;0,$K39&gt;=1),"Mengen, Kapazität oder Reserve prüfen",IF($Q39="Engpass","Kapazität oder Zeitraum prüfen",IF(AND($R39&gt;0,$S39&lt;=Parameter!$B$2),"Freigaben vor Serienstart klären",IF(AND($N39&lt;&gt;"",$N39&lt;TODAY(),$R39&gt;0),"Maßnahmentermin überfällig",IF($T39="Bereit","Freigaben und Kapazität vollständig","Plan weiterverfolgen"))))))))))</f>
        <v/>
      </c>
    </row>
    <row r="40" outlineLevel="1">
      <c r="A40" s="12" t="n"/>
      <c r="B40" s="12" t="n"/>
      <c r="C40" s="12" t="n"/>
      <c r="D40" s="13" t="n"/>
      <c r="E40" s="13" t="n"/>
      <c r="F40" s="14" t="n"/>
      <c r="G40" s="14" t="n"/>
      <c r="H40" s="14" t="n"/>
      <c r="I40" s="32" t="n"/>
      <c r="J40" s="33" t="n"/>
      <c r="K40" s="17" t="n"/>
      <c r="L40" s="14" t="n"/>
      <c r="M40" s="12" t="n"/>
      <c r="N40" s="13" t="n"/>
      <c r="O40" s="35">
        <f>IF(OR($A40="",$I40="",$J40="",$K40=""),"",IFERROR(ROUNDUP($I40/($J40*(1-$K40)),0),""))</f>
        <v/>
      </c>
      <c r="P40" s="35">
        <f>IF(OR($A40="",$D40="",$E40=""),"",IFERROR($E40-$D40+1,""))</f>
        <v/>
      </c>
      <c r="Q40" s="22">
        <f>IF($A40="","",IF(OR($O40="",$P40=""),"",IF($O40&lt;=$P40,"Ausreichend","Engpass")))</f>
        <v/>
      </c>
      <c r="R40" s="23">
        <f>IF($A40="","",COUNTIF($F40:$H40,"Offen")+COUNTIF($F40:$H40,"In Arbeit"))</f>
        <v/>
      </c>
      <c r="S40" s="35">
        <f>IF(OR($A40="",$D40=""),"",IFERROR($D40-TODAY(),""))</f>
        <v/>
      </c>
      <c r="T40" s="22">
        <f>IF($A40="","",IF(COUNTIF($A$3:$A$102,$A40)&gt;1,"Prüfen",IF(Parameter!$B$2="","Prüfen",IF(OR($B40="",$C40="",$D40="",$E40="",$F40="",$G40="",$H40="",$I40="",$J40="",$K40="",$L40=""),"Angaben fehlen",IF(OR($E40&lt;$D40,$I40&lt;=0,$J40&lt;=0,$K40&lt;0,$K40&gt;=1),"Prüfen",IF(OR($Q40="Engpass",AND($R40&gt;0,$S40&lt;=Parameter!$B$2),AND($N40&lt;&gt;"",$N40&lt;TODAY(),$R40&gt;0)),"Kritisch",IF(AND($R40=0,$Q40="Ausreichend"),"Bereit","In Vorbereitung")))))))</f>
        <v/>
      </c>
      <c r="U40" s="8">
        <f>IF($A40="","",IF(COUNTIF($A$3:$A$102,$A40)&gt;1,"Anlauf-ID doppelt",IF(Parameter!$B$2="","Warnhorizont in Parameter ergänzen",IF(OR($B40="",$C40="",$D40="",$E40="",$F40="",$G40="",$H40="",$I40="",$J40="",$K40="",$L40=""),"Pflichtangaben ergänzen",IF($E40&lt;$D40,"Ramp-up-Ende vor Serienstart",IF(OR($I40&lt;=0,$J40&lt;=0,$K40&lt;0,$K40&gt;=1),"Mengen, Kapazität oder Reserve prüfen",IF($Q40="Engpass","Kapazität oder Zeitraum prüfen",IF(AND($R40&gt;0,$S40&lt;=Parameter!$B$2),"Freigaben vor Serienstart klären",IF(AND($N40&lt;&gt;"",$N40&lt;TODAY(),$R40&gt;0),"Maßnahmentermin überfällig",IF($T40="Bereit","Freigaben und Kapazität vollständig","Plan weiterverfolgen"))))))))))</f>
        <v/>
      </c>
    </row>
    <row r="41" outlineLevel="1">
      <c r="A41" s="12" t="n"/>
      <c r="B41" s="12" t="n"/>
      <c r="C41" s="12" t="n"/>
      <c r="D41" s="13" t="n"/>
      <c r="E41" s="13" t="n"/>
      <c r="F41" s="14" t="n"/>
      <c r="G41" s="14" t="n"/>
      <c r="H41" s="14" t="n"/>
      <c r="I41" s="32" t="n"/>
      <c r="J41" s="33" t="n"/>
      <c r="K41" s="17" t="n"/>
      <c r="L41" s="14" t="n"/>
      <c r="M41" s="12" t="n"/>
      <c r="N41" s="13" t="n"/>
      <c r="O41" s="34">
        <f>IF(OR($A41="",$I41="",$J41="",$K41=""),"",IFERROR(ROUNDUP($I41/($J41*(1-$K41)),0),""))</f>
        <v/>
      </c>
      <c r="P41" s="34">
        <f>IF(OR($A41="",$D41="",$E41=""),"",IFERROR($E41-$D41+1,""))</f>
        <v/>
      </c>
      <c r="Q41" s="19">
        <f>IF($A41="","",IF(OR($O41="",$P41=""),"",IF($O41&lt;=$P41,"Ausreichend","Engpass")))</f>
        <v/>
      </c>
      <c r="R41" s="20">
        <f>IF($A41="","",COUNTIF($F41:$H41,"Offen")+COUNTIF($F41:$H41,"In Arbeit"))</f>
        <v/>
      </c>
      <c r="S41" s="34">
        <f>IF(OR($A41="",$D41=""),"",IFERROR($D41-TODAY(),""))</f>
        <v/>
      </c>
      <c r="T41" s="19">
        <f>IF($A41="","",IF(COUNTIF($A$3:$A$102,$A41)&gt;1,"Prüfen",IF(Parameter!$B$2="","Prüfen",IF(OR($B41="",$C41="",$D41="",$E41="",$F41="",$G41="",$H41="",$I41="",$J41="",$K41="",$L41=""),"Angaben fehlen",IF(OR($E41&lt;$D41,$I41&lt;=0,$J41&lt;=0,$K41&lt;0,$K41&gt;=1),"Prüfen",IF(OR($Q41="Engpass",AND($R41&gt;0,$S41&lt;=Parameter!$B$2),AND($N41&lt;&gt;"",$N41&lt;TODAY(),$R41&gt;0)),"Kritisch",IF(AND($R41=0,$Q41="Ausreichend"),"Bereit","In Vorbereitung")))))))</f>
        <v/>
      </c>
      <c r="U41" s="6">
        <f>IF($A41="","",IF(COUNTIF($A$3:$A$102,$A41)&gt;1,"Anlauf-ID doppelt",IF(Parameter!$B$2="","Warnhorizont in Parameter ergänzen",IF(OR($B41="",$C41="",$D41="",$E41="",$F41="",$G41="",$H41="",$I41="",$J41="",$K41="",$L41=""),"Pflichtangaben ergänzen",IF($E41&lt;$D41,"Ramp-up-Ende vor Serienstart",IF(OR($I41&lt;=0,$J41&lt;=0,$K41&lt;0,$K41&gt;=1),"Mengen, Kapazität oder Reserve prüfen",IF($Q41="Engpass","Kapazität oder Zeitraum prüfen",IF(AND($R41&gt;0,$S41&lt;=Parameter!$B$2),"Freigaben vor Serienstart klären",IF(AND($N41&lt;&gt;"",$N41&lt;TODAY(),$R41&gt;0),"Maßnahmentermin überfällig",IF($T41="Bereit","Freigaben und Kapazität vollständig","Plan weiterverfolgen"))))))))))</f>
        <v/>
      </c>
    </row>
    <row r="42" outlineLevel="1">
      <c r="A42" s="12" t="n"/>
      <c r="B42" s="12" t="n"/>
      <c r="C42" s="12" t="n"/>
      <c r="D42" s="13" t="n"/>
      <c r="E42" s="13" t="n"/>
      <c r="F42" s="14" t="n"/>
      <c r="G42" s="14" t="n"/>
      <c r="H42" s="14" t="n"/>
      <c r="I42" s="32" t="n"/>
      <c r="J42" s="33" t="n"/>
      <c r="K42" s="17" t="n"/>
      <c r="L42" s="14" t="n"/>
      <c r="M42" s="12" t="n"/>
      <c r="N42" s="13" t="n"/>
      <c r="O42" s="35">
        <f>IF(OR($A42="",$I42="",$J42="",$K42=""),"",IFERROR(ROUNDUP($I42/($J42*(1-$K42)),0),""))</f>
        <v/>
      </c>
      <c r="P42" s="35">
        <f>IF(OR($A42="",$D42="",$E42=""),"",IFERROR($E42-$D42+1,""))</f>
        <v/>
      </c>
      <c r="Q42" s="22">
        <f>IF($A42="","",IF(OR($O42="",$P42=""),"",IF($O42&lt;=$P42,"Ausreichend","Engpass")))</f>
        <v/>
      </c>
      <c r="R42" s="23">
        <f>IF($A42="","",COUNTIF($F42:$H42,"Offen")+COUNTIF($F42:$H42,"In Arbeit"))</f>
        <v/>
      </c>
      <c r="S42" s="35">
        <f>IF(OR($A42="",$D42=""),"",IFERROR($D42-TODAY(),""))</f>
        <v/>
      </c>
      <c r="T42" s="22">
        <f>IF($A42="","",IF(COUNTIF($A$3:$A$102,$A42)&gt;1,"Prüfen",IF(Parameter!$B$2="","Prüfen",IF(OR($B42="",$C42="",$D42="",$E42="",$F42="",$G42="",$H42="",$I42="",$J42="",$K42="",$L42=""),"Angaben fehlen",IF(OR($E42&lt;$D42,$I42&lt;=0,$J42&lt;=0,$K42&lt;0,$K42&gt;=1),"Prüfen",IF(OR($Q42="Engpass",AND($R42&gt;0,$S42&lt;=Parameter!$B$2),AND($N42&lt;&gt;"",$N42&lt;TODAY(),$R42&gt;0)),"Kritisch",IF(AND($R42=0,$Q42="Ausreichend"),"Bereit","In Vorbereitung")))))))</f>
        <v/>
      </c>
      <c r="U42" s="8">
        <f>IF($A42="","",IF(COUNTIF($A$3:$A$102,$A42)&gt;1,"Anlauf-ID doppelt",IF(Parameter!$B$2="","Warnhorizont in Parameter ergänzen",IF(OR($B42="",$C42="",$D42="",$E42="",$F42="",$G42="",$H42="",$I42="",$J42="",$K42="",$L42=""),"Pflichtangaben ergänzen",IF($E42&lt;$D42,"Ramp-up-Ende vor Serienstart",IF(OR($I42&lt;=0,$J42&lt;=0,$K42&lt;0,$K42&gt;=1),"Mengen, Kapazität oder Reserve prüfen",IF($Q42="Engpass","Kapazität oder Zeitraum prüfen",IF(AND($R42&gt;0,$S42&lt;=Parameter!$B$2),"Freigaben vor Serienstart klären",IF(AND($N42&lt;&gt;"",$N42&lt;TODAY(),$R42&gt;0),"Maßnahmentermin überfällig",IF($T42="Bereit","Freigaben und Kapazität vollständig","Plan weiterverfolgen"))))))))))</f>
        <v/>
      </c>
    </row>
    <row r="43" outlineLevel="1">
      <c r="A43" s="12" t="n"/>
      <c r="B43" s="12" t="n"/>
      <c r="C43" s="12" t="n"/>
      <c r="D43" s="13" t="n"/>
      <c r="E43" s="13" t="n"/>
      <c r="F43" s="14" t="n"/>
      <c r="G43" s="14" t="n"/>
      <c r="H43" s="14" t="n"/>
      <c r="I43" s="32" t="n"/>
      <c r="J43" s="33" t="n"/>
      <c r="K43" s="17" t="n"/>
      <c r="L43" s="14" t="n"/>
      <c r="M43" s="12" t="n"/>
      <c r="N43" s="13" t="n"/>
      <c r="O43" s="34">
        <f>IF(OR($A43="",$I43="",$J43="",$K43=""),"",IFERROR(ROUNDUP($I43/($J43*(1-$K43)),0),""))</f>
        <v/>
      </c>
      <c r="P43" s="34">
        <f>IF(OR($A43="",$D43="",$E43=""),"",IFERROR($E43-$D43+1,""))</f>
        <v/>
      </c>
      <c r="Q43" s="19">
        <f>IF($A43="","",IF(OR($O43="",$P43=""),"",IF($O43&lt;=$P43,"Ausreichend","Engpass")))</f>
        <v/>
      </c>
      <c r="R43" s="20">
        <f>IF($A43="","",COUNTIF($F43:$H43,"Offen")+COUNTIF($F43:$H43,"In Arbeit"))</f>
        <v/>
      </c>
      <c r="S43" s="34">
        <f>IF(OR($A43="",$D43=""),"",IFERROR($D43-TODAY(),""))</f>
        <v/>
      </c>
      <c r="T43" s="19">
        <f>IF($A43="","",IF(COUNTIF($A$3:$A$102,$A43)&gt;1,"Prüfen",IF(Parameter!$B$2="","Prüfen",IF(OR($B43="",$C43="",$D43="",$E43="",$F43="",$G43="",$H43="",$I43="",$J43="",$K43="",$L43=""),"Angaben fehlen",IF(OR($E43&lt;$D43,$I43&lt;=0,$J43&lt;=0,$K43&lt;0,$K43&gt;=1),"Prüfen",IF(OR($Q43="Engpass",AND($R43&gt;0,$S43&lt;=Parameter!$B$2),AND($N43&lt;&gt;"",$N43&lt;TODAY(),$R43&gt;0)),"Kritisch",IF(AND($R43=0,$Q43="Ausreichend"),"Bereit","In Vorbereitung")))))))</f>
        <v/>
      </c>
      <c r="U43" s="6">
        <f>IF($A43="","",IF(COUNTIF($A$3:$A$102,$A43)&gt;1,"Anlauf-ID doppelt",IF(Parameter!$B$2="","Warnhorizont in Parameter ergänzen",IF(OR($B43="",$C43="",$D43="",$E43="",$F43="",$G43="",$H43="",$I43="",$J43="",$K43="",$L43=""),"Pflichtangaben ergänzen",IF($E43&lt;$D43,"Ramp-up-Ende vor Serienstart",IF(OR($I43&lt;=0,$J43&lt;=0,$K43&lt;0,$K43&gt;=1),"Mengen, Kapazität oder Reserve prüfen",IF($Q43="Engpass","Kapazität oder Zeitraum prüfen",IF(AND($R43&gt;0,$S43&lt;=Parameter!$B$2),"Freigaben vor Serienstart klären",IF(AND($N43&lt;&gt;"",$N43&lt;TODAY(),$R43&gt;0),"Maßnahmentermin überfällig",IF($T43="Bereit","Freigaben und Kapazität vollständig","Plan weiterverfolgen"))))))))))</f>
        <v/>
      </c>
    </row>
    <row r="44" outlineLevel="1">
      <c r="A44" s="12" t="n"/>
      <c r="B44" s="12" t="n"/>
      <c r="C44" s="12" t="n"/>
      <c r="D44" s="13" t="n"/>
      <c r="E44" s="13" t="n"/>
      <c r="F44" s="14" t="n"/>
      <c r="G44" s="14" t="n"/>
      <c r="H44" s="14" t="n"/>
      <c r="I44" s="32" t="n"/>
      <c r="J44" s="33" t="n"/>
      <c r="K44" s="17" t="n"/>
      <c r="L44" s="14" t="n"/>
      <c r="M44" s="12" t="n"/>
      <c r="N44" s="13" t="n"/>
      <c r="O44" s="35">
        <f>IF(OR($A44="",$I44="",$J44="",$K44=""),"",IFERROR(ROUNDUP($I44/($J44*(1-$K44)),0),""))</f>
        <v/>
      </c>
      <c r="P44" s="35">
        <f>IF(OR($A44="",$D44="",$E44=""),"",IFERROR($E44-$D44+1,""))</f>
        <v/>
      </c>
      <c r="Q44" s="22">
        <f>IF($A44="","",IF(OR($O44="",$P44=""),"",IF($O44&lt;=$P44,"Ausreichend","Engpass")))</f>
        <v/>
      </c>
      <c r="R44" s="23">
        <f>IF($A44="","",COUNTIF($F44:$H44,"Offen")+COUNTIF($F44:$H44,"In Arbeit"))</f>
        <v/>
      </c>
      <c r="S44" s="35">
        <f>IF(OR($A44="",$D44=""),"",IFERROR($D44-TODAY(),""))</f>
        <v/>
      </c>
      <c r="T44" s="22">
        <f>IF($A44="","",IF(COUNTIF($A$3:$A$102,$A44)&gt;1,"Prüfen",IF(Parameter!$B$2="","Prüfen",IF(OR($B44="",$C44="",$D44="",$E44="",$F44="",$G44="",$H44="",$I44="",$J44="",$K44="",$L44=""),"Angaben fehlen",IF(OR($E44&lt;$D44,$I44&lt;=0,$J44&lt;=0,$K44&lt;0,$K44&gt;=1),"Prüfen",IF(OR($Q44="Engpass",AND($R44&gt;0,$S44&lt;=Parameter!$B$2),AND($N44&lt;&gt;"",$N44&lt;TODAY(),$R44&gt;0)),"Kritisch",IF(AND($R44=0,$Q44="Ausreichend"),"Bereit","In Vorbereitung")))))))</f>
        <v/>
      </c>
      <c r="U44" s="8">
        <f>IF($A44="","",IF(COUNTIF($A$3:$A$102,$A44)&gt;1,"Anlauf-ID doppelt",IF(Parameter!$B$2="","Warnhorizont in Parameter ergänzen",IF(OR($B44="",$C44="",$D44="",$E44="",$F44="",$G44="",$H44="",$I44="",$J44="",$K44="",$L44=""),"Pflichtangaben ergänzen",IF($E44&lt;$D44,"Ramp-up-Ende vor Serienstart",IF(OR($I44&lt;=0,$J44&lt;=0,$K44&lt;0,$K44&gt;=1),"Mengen, Kapazität oder Reserve prüfen",IF($Q44="Engpass","Kapazität oder Zeitraum prüfen",IF(AND($R44&gt;0,$S44&lt;=Parameter!$B$2),"Freigaben vor Serienstart klären",IF(AND($N44&lt;&gt;"",$N44&lt;TODAY(),$R44&gt;0),"Maßnahmentermin überfällig",IF($T44="Bereit","Freigaben und Kapazität vollständig","Plan weiterverfolgen"))))))))))</f>
        <v/>
      </c>
    </row>
    <row r="45" outlineLevel="1">
      <c r="A45" s="12" t="n"/>
      <c r="B45" s="12" t="n"/>
      <c r="C45" s="12" t="n"/>
      <c r="D45" s="13" t="n"/>
      <c r="E45" s="13" t="n"/>
      <c r="F45" s="14" t="n"/>
      <c r="G45" s="14" t="n"/>
      <c r="H45" s="14" t="n"/>
      <c r="I45" s="32" t="n"/>
      <c r="J45" s="33" t="n"/>
      <c r="K45" s="17" t="n"/>
      <c r="L45" s="14" t="n"/>
      <c r="M45" s="12" t="n"/>
      <c r="N45" s="13" t="n"/>
      <c r="O45" s="34">
        <f>IF(OR($A45="",$I45="",$J45="",$K45=""),"",IFERROR(ROUNDUP($I45/($J45*(1-$K45)),0),""))</f>
        <v/>
      </c>
      <c r="P45" s="34">
        <f>IF(OR($A45="",$D45="",$E45=""),"",IFERROR($E45-$D45+1,""))</f>
        <v/>
      </c>
      <c r="Q45" s="19">
        <f>IF($A45="","",IF(OR($O45="",$P45=""),"",IF($O45&lt;=$P45,"Ausreichend","Engpass")))</f>
        <v/>
      </c>
      <c r="R45" s="20">
        <f>IF($A45="","",COUNTIF($F45:$H45,"Offen")+COUNTIF($F45:$H45,"In Arbeit"))</f>
        <v/>
      </c>
      <c r="S45" s="34">
        <f>IF(OR($A45="",$D45=""),"",IFERROR($D45-TODAY(),""))</f>
        <v/>
      </c>
      <c r="T45" s="19">
        <f>IF($A45="","",IF(COUNTIF($A$3:$A$102,$A45)&gt;1,"Prüfen",IF(Parameter!$B$2="","Prüfen",IF(OR($B45="",$C45="",$D45="",$E45="",$F45="",$G45="",$H45="",$I45="",$J45="",$K45="",$L45=""),"Angaben fehlen",IF(OR($E45&lt;$D45,$I45&lt;=0,$J45&lt;=0,$K45&lt;0,$K45&gt;=1),"Prüfen",IF(OR($Q45="Engpass",AND($R45&gt;0,$S45&lt;=Parameter!$B$2),AND($N45&lt;&gt;"",$N45&lt;TODAY(),$R45&gt;0)),"Kritisch",IF(AND($R45=0,$Q45="Ausreichend"),"Bereit","In Vorbereitung")))))))</f>
        <v/>
      </c>
      <c r="U45" s="6">
        <f>IF($A45="","",IF(COUNTIF($A$3:$A$102,$A45)&gt;1,"Anlauf-ID doppelt",IF(Parameter!$B$2="","Warnhorizont in Parameter ergänzen",IF(OR($B45="",$C45="",$D45="",$E45="",$F45="",$G45="",$H45="",$I45="",$J45="",$K45="",$L45=""),"Pflichtangaben ergänzen",IF($E45&lt;$D45,"Ramp-up-Ende vor Serienstart",IF(OR($I45&lt;=0,$J45&lt;=0,$K45&lt;0,$K45&gt;=1),"Mengen, Kapazität oder Reserve prüfen",IF($Q45="Engpass","Kapazität oder Zeitraum prüfen",IF(AND($R45&gt;0,$S45&lt;=Parameter!$B$2),"Freigaben vor Serienstart klären",IF(AND($N45&lt;&gt;"",$N45&lt;TODAY(),$R45&gt;0),"Maßnahmentermin überfällig",IF($T45="Bereit","Freigaben und Kapazität vollständig","Plan weiterverfolgen"))))))))))</f>
        <v/>
      </c>
    </row>
    <row r="46" outlineLevel="1">
      <c r="A46" s="12" t="n"/>
      <c r="B46" s="12" t="n"/>
      <c r="C46" s="12" t="n"/>
      <c r="D46" s="13" t="n"/>
      <c r="E46" s="13" t="n"/>
      <c r="F46" s="14" t="n"/>
      <c r="G46" s="14" t="n"/>
      <c r="H46" s="14" t="n"/>
      <c r="I46" s="32" t="n"/>
      <c r="J46" s="33" t="n"/>
      <c r="K46" s="17" t="n"/>
      <c r="L46" s="14" t="n"/>
      <c r="M46" s="12" t="n"/>
      <c r="N46" s="13" t="n"/>
      <c r="O46" s="35">
        <f>IF(OR($A46="",$I46="",$J46="",$K46=""),"",IFERROR(ROUNDUP($I46/($J46*(1-$K46)),0),""))</f>
        <v/>
      </c>
      <c r="P46" s="35">
        <f>IF(OR($A46="",$D46="",$E46=""),"",IFERROR($E46-$D46+1,""))</f>
        <v/>
      </c>
      <c r="Q46" s="22">
        <f>IF($A46="","",IF(OR($O46="",$P46=""),"",IF($O46&lt;=$P46,"Ausreichend","Engpass")))</f>
        <v/>
      </c>
      <c r="R46" s="23">
        <f>IF($A46="","",COUNTIF($F46:$H46,"Offen")+COUNTIF($F46:$H46,"In Arbeit"))</f>
        <v/>
      </c>
      <c r="S46" s="35">
        <f>IF(OR($A46="",$D46=""),"",IFERROR($D46-TODAY(),""))</f>
        <v/>
      </c>
      <c r="T46" s="22">
        <f>IF($A46="","",IF(COUNTIF($A$3:$A$102,$A46)&gt;1,"Prüfen",IF(Parameter!$B$2="","Prüfen",IF(OR($B46="",$C46="",$D46="",$E46="",$F46="",$G46="",$H46="",$I46="",$J46="",$K46="",$L46=""),"Angaben fehlen",IF(OR($E46&lt;$D46,$I46&lt;=0,$J46&lt;=0,$K46&lt;0,$K46&gt;=1),"Prüfen",IF(OR($Q46="Engpass",AND($R46&gt;0,$S46&lt;=Parameter!$B$2),AND($N46&lt;&gt;"",$N46&lt;TODAY(),$R46&gt;0)),"Kritisch",IF(AND($R46=0,$Q46="Ausreichend"),"Bereit","In Vorbereitung")))))))</f>
        <v/>
      </c>
      <c r="U46" s="8">
        <f>IF($A46="","",IF(COUNTIF($A$3:$A$102,$A46)&gt;1,"Anlauf-ID doppelt",IF(Parameter!$B$2="","Warnhorizont in Parameter ergänzen",IF(OR($B46="",$C46="",$D46="",$E46="",$F46="",$G46="",$H46="",$I46="",$J46="",$K46="",$L46=""),"Pflichtangaben ergänzen",IF($E46&lt;$D46,"Ramp-up-Ende vor Serienstart",IF(OR($I46&lt;=0,$J46&lt;=0,$K46&lt;0,$K46&gt;=1),"Mengen, Kapazität oder Reserve prüfen",IF($Q46="Engpass","Kapazität oder Zeitraum prüfen",IF(AND($R46&gt;0,$S46&lt;=Parameter!$B$2),"Freigaben vor Serienstart klären",IF(AND($N46&lt;&gt;"",$N46&lt;TODAY(),$R46&gt;0),"Maßnahmentermin überfällig",IF($T46="Bereit","Freigaben und Kapazität vollständig","Plan weiterverfolgen"))))))))))</f>
        <v/>
      </c>
    </row>
    <row r="47" outlineLevel="1">
      <c r="A47" s="12" t="n"/>
      <c r="B47" s="12" t="n"/>
      <c r="C47" s="12" t="n"/>
      <c r="D47" s="13" t="n"/>
      <c r="E47" s="13" t="n"/>
      <c r="F47" s="14" t="n"/>
      <c r="G47" s="14" t="n"/>
      <c r="H47" s="14" t="n"/>
      <c r="I47" s="32" t="n"/>
      <c r="J47" s="33" t="n"/>
      <c r="K47" s="17" t="n"/>
      <c r="L47" s="14" t="n"/>
      <c r="M47" s="12" t="n"/>
      <c r="N47" s="13" t="n"/>
      <c r="O47" s="34">
        <f>IF(OR($A47="",$I47="",$J47="",$K47=""),"",IFERROR(ROUNDUP($I47/($J47*(1-$K47)),0),""))</f>
        <v/>
      </c>
      <c r="P47" s="34">
        <f>IF(OR($A47="",$D47="",$E47=""),"",IFERROR($E47-$D47+1,""))</f>
        <v/>
      </c>
      <c r="Q47" s="19">
        <f>IF($A47="","",IF(OR($O47="",$P47=""),"",IF($O47&lt;=$P47,"Ausreichend","Engpass")))</f>
        <v/>
      </c>
      <c r="R47" s="20">
        <f>IF($A47="","",COUNTIF($F47:$H47,"Offen")+COUNTIF($F47:$H47,"In Arbeit"))</f>
        <v/>
      </c>
      <c r="S47" s="34">
        <f>IF(OR($A47="",$D47=""),"",IFERROR($D47-TODAY(),""))</f>
        <v/>
      </c>
      <c r="T47" s="19">
        <f>IF($A47="","",IF(COUNTIF($A$3:$A$102,$A47)&gt;1,"Prüfen",IF(Parameter!$B$2="","Prüfen",IF(OR($B47="",$C47="",$D47="",$E47="",$F47="",$G47="",$H47="",$I47="",$J47="",$K47="",$L47=""),"Angaben fehlen",IF(OR($E47&lt;$D47,$I47&lt;=0,$J47&lt;=0,$K47&lt;0,$K47&gt;=1),"Prüfen",IF(OR($Q47="Engpass",AND($R47&gt;0,$S47&lt;=Parameter!$B$2),AND($N47&lt;&gt;"",$N47&lt;TODAY(),$R47&gt;0)),"Kritisch",IF(AND($R47=0,$Q47="Ausreichend"),"Bereit","In Vorbereitung")))))))</f>
        <v/>
      </c>
      <c r="U47" s="6">
        <f>IF($A47="","",IF(COUNTIF($A$3:$A$102,$A47)&gt;1,"Anlauf-ID doppelt",IF(Parameter!$B$2="","Warnhorizont in Parameter ergänzen",IF(OR($B47="",$C47="",$D47="",$E47="",$F47="",$G47="",$H47="",$I47="",$J47="",$K47="",$L47=""),"Pflichtangaben ergänzen",IF($E47&lt;$D47,"Ramp-up-Ende vor Serienstart",IF(OR($I47&lt;=0,$J47&lt;=0,$K47&lt;0,$K47&gt;=1),"Mengen, Kapazität oder Reserve prüfen",IF($Q47="Engpass","Kapazität oder Zeitraum prüfen",IF(AND($R47&gt;0,$S47&lt;=Parameter!$B$2),"Freigaben vor Serienstart klären",IF(AND($N47&lt;&gt;"",$N47&lt;TODAY(),$R47&gt;0),"Maßnahmentermin überfällig",IF($T47="Bereit","Freigaben und Kapazität vollständig","Plan weiterverfolgen"))))))))))</f>
        <v/>
      </c>
    </row>
    <row r="48" outlineLevel="1">
      <c r="A48" s="12" t="n"/>
      <c r="B48" s="12" t="n"/>
      <c r="C48" s="12" t="n"/>
      <c r="D48" s="13" t="n"/>
      <c r="E48" s="13" t="n"/>
      <c r="F48" s="14" t="n"/>
      <c r="G48" s="14" t="n"/>
      <c r="H48" s="14" t="n"/>
      <c r="I48" s="32" t="n"/>
      <c r="J48" s="33" t="n"/>
      <c r="K48" s="17" t="n"/>
      <c r="L48" s="14" t="n"/>
      <c r="M48" s="12" t="n"/>
      <c r="N48" s="13" t="n"/>
      <c r="O48" s="35">
        <f>IF(OR($A48="",$I48="",$J48="",$K48=""),"",IFERROR(ROUNDUP($I48/($J48*(1-$K48)),0),""))</f>
        <v/>
      </c>
      <c r="P48" s="35">
        <f>IF(OR($A48="",$D48="",$E48=""),"",IFERROR($E48-$D48+1,""))</f>
        <v/>
      </c>
      <c r="Q48" s="22">
        <f>IF($A48="","",IF(OR($O48="",$P48=""),"",IF($O48&lt;=$P48,"Ausreichend","Engpass")))</f>
        <v/>
      </c>
      <c r="R48" s="23">
        <f>IF($A48="","",COUNTIF($F48:$H48,"Offen")+COUNTIF($F48:$H48,"In Arbeit"))</f>
        <v/>
      </c>
      <c r="S48" s="35">
        <f>IF(OR($A48="",$D48=""),"",IFERROR($D48-TODAY(),""))</f>
        <v/>
      </c>
      <c r="T48" s="22">
        <f>IF($A48="","",IF(COUNTIF($A$3:$A$102,$A48)&gt;1,"Prüfen",IF(Parameter!$B$2="","Prüfen",IF(OR($B48="",$C48="",$D48="",$E48="",$F48="",$G48="",$H48="",$I48="",$J48="",$K48="",$L48=""),"Angaben fehlen",IF(OR($E48&lt;$D48,$I48&lt;=0,$J48&lt;=0,$K48&lt;0,$K48&gt;=1),"Prüfen",IF(OR($Q48="Engpass",AND($R48&gt;0,$S48&lt;=Parameter!$B$2),AND($N48&lt;&gt;"",$N48&lt;TODAY(),$R48&gt;0)),"Kritisch",IF(AND($R48=0,$Q48="Ausreichend"),"Bereit","In Vorbereitung")))))))</f>
        <v/>
      </c>
      <c r="U48" s="8">
        <f>IF($A48="","",IF(COUNTIF($A$3:$A$102,$A48)&gt;1,"Anlauf-ID doppelt",IF(Parameter!$B$2="","Warnhorizont in Parameter ergänzen",IF(OR($B48="",$C48="",$D48="",$E48="",$F48="",$G48="",$H48="",$I48="",$J48="",$K48="",$L48=""),"Pflichtangaben ergänzen",IF($E48&lt;$D48,"Ramp-up-Ende vor Serienstart",IF(OR($I48&lt;=0,$J48&lt;=0,$K48&lt;0,$K48&gt;=1),"Mengen, Kapazität oder Reserve prüfen",IF($Q48="Engpass","Kapazität oder Zeitraum prüfen",IF(AND($R48&gt;0,$S48&lt;=Parameter!$B$2),"Freigaben vor Serienstart klären",IF(AND($N48&lt;&gt;"",$N48&lt;TODAY(),$R48&gt;0),"Maßnahmentermin überfällig",IF($T48="Bereit","Freigaben und Kapazität vollständig","Plan weiterverfolgen"))))))))))</f>
        <v/>
      </c>
    </row>
    <row r="49" outlineLevel="1">
      <c r="A49" s="12" t="n"/>
      <c r="B49" s="12" t="n"/>
      <c r="C49" s="12" t="n"/>
      <c r="D49" s="13" t="n"/>
      <c r="E49" s="13" t="n"/>
      <c r="F49" s="14" t="n"/>
      <c r="G49" s="14" t="n"/>
      <c r="H49" s="14" t="n"/>
      <c r="I49" s="32" t="n"/>
      <c r="J49" s="33" t="n"/>
      <c r="K49" s="17" t="n"/>
      <c r="L49" s="14" t="n"/>
      <c r="M49" s="12" t="n"/>
      <c r="N49" s="13" t="n"/>
      <c r="O49" s="34">
        <f>IF(OR($A49="",$I49="",$J49="",$K49=""),"",IFERROR(ROUNDUP($I49/($J49*(1-$K49)),0),""))</f>
        <v/>
      </c>
      <c r="P49" s="34">
        <f>IF(OR($A49="",$D49="",$E49=""),"",IFERROR($E49-$D49+1,""))</f>
        <v/>
      </c>
      <c r="Q49" s="19">
        <f>IF($A49="","",IF(OR($O49="",$P49=""),"",IF($O49&lt;=$P49,"Ausreichend","Engpass")))</f>
        <v/>
      </c>
      <c r="R49" s="20">
        <f>IF($A49="","",COUNTIF($F49:$H49,"Offen")+COUNTIF($F49:$H49,"In Arbeit"))</f>
        <v/>
      </c>
      <c r="S49" s="34">
        <f>IF(OR($A49="",$D49=""),"",IFERROR($D49-TODAY(),""))</f>
        <v/>
      </c>
      <c r="T49" s="19">
        <f>IF($A49="","",IF(COUNTIF($A$3:$A$102,$A49)&gt;1,"Prüfen",IF(Parameter!$B$2="","Prüfen",IF(OR($B49="",$C49="",$D49="",$E49="",$F49="",$G49="",$H49="",$I49="",$J49="",$K49="",$L49=""),"Angaben fehlen",IF(OR($E49&lt;$D49,$I49&lt;=0,$J49&lt;=0,$K49&lt;0,$K49&gt;=1),"Prüfen",IF(OR($Q49="Engpass",AND($R49&gt;0,$S49&lt;=Parameter!$B$2),AND($N49&lt;&gt;"",$N49&lt;TODAY(),$R49&gt;0)),"Kritisch",IF(AND($R49=0,$Q49="Ausreichend"),"Bereit","In Vorbereitung")))))))</f>
        <v/>
      </c>
      <c r="U49" s="6">
        <f>IF($A49="","",IF(COUNTIF($A$3:$A$102,$A49)&gt;1,"Anlauf-ID doppelt",IF(Parameter!$B$2="","Warnhorizont in Parameter ergänzen",IF(OR($B49="",$C49="",$D49="",$E49="",$F49="",$G49="",$H49="",$I49="",$J49="",$K49="",$L49=""),"Pflichtangaben ergänzen",IF($E49&lt;$D49,"Ramp-up-Ende vor Serienstart",IF(OR($I49&lt;=0,$J49&lt;=0,$K49&lt;0,$K49&gt;=1),"Mengen, Kapazität oder Reserve prüfen",IF($Q49="Engpass","Kapazität oder Zeitraum prüfen",IF(AND($R49&gt;0,$S49&lt;=Parameter!$B$2),"Freigaben vor Serienstart klären",IF(AND($N49&lt;&gt;"",$N49&lt;TODAY(),$R49&gt;0),"Maßnahmentermin überfällig",IF($T49="Bereit","Freigaben und Kapazität vollständig","Plan weiterverfolgen"))))))))))</f>
        <v/>
      </c>
    </row>
    <row r="50" outlineLevel="1">
      <c r="A50" s="12" t="n"/>
      <c r="B50" s="12" t="n"/>
      <c r="C50" s="12" t="n"/>
      <c r="D50" s="13" t="n"/>
      <c r="E50" s="13" t="n"/>
      <c r="F50" s="14" t="n"/>
      <c r="G50" s="14" t="n"/>
      <c r="H50" s="14" t="n"/>
      <c r="I50" s="32" t="n"/>
      <c r="J50" s="33" t="n"/>
      <c r="K50" s="17" t="n"/>
      <c r="L50" s="14" t="n"/>
      <c r="M50" s="12" t="n"/>
      <c r="N50" s="13" t="n"/>
      <c r="O50" s="35">
        <f>IF(OR($A50="",$I50="",$J50="",$K50=""),"",IFERROR(ROUNDUP($I50/($J50*(1-$K50)),0),""))</f>
        <v/>
      </c>
      <c r="P50" s="35">
        <f>IF(OR($A50="",$D50="",$E50=""),"",IFERROR($E50-$D50+1,""))</f>
        <v/>
      </c>
      <c r="Q50" s="22">
        <f>IF($A50="","",IF(OR($O50="",$P50=""),"",IF($O50&lt;=$P50,"Ausreichend","Engpass")))</f>
        <v/>
      </c>
      <c r="R50" s="23">
        <f>IF($A50="","",COUNTIF($F50:$H50,"Offen")+COUNTIF($F50:$H50,"In Arbeit"))</f>
        <v/>
      </c>
      <c r="S50" s="35">
        <f>IF(OR($A50="",$D50=""),"",IFERROR($D50-TODAY(),""))</f>
        <v/>
      </c>
      <c r="T50" s="22">
        <f>IF($A50="","",IF(COUNTIF($A$3:$A$102,$A50)&gt;1,"Prüfen",IF(Parameter!$B$2="","Prüfen",IF(OR($B50="",$C50="",$D50="",$E50="",$F50="",$G50="",$H50="",$I50="",$J50="",$K50="",$L50=""),"Angaben fehlen",IF(OR($E50&lt;$D50,$I50&lt;=0,$J50&lt;=0,$K50&lt;0,$K50&gt;=1),"Prüfen",IF(OR($Q50="Engpass",AND($R50&gt;0,$S50&lt;=Parameter!$B$2),AND($N50&lt;&gt;"",$N50&lt;TODAY(),$R50&gt;0)),"Kritisch",IF(AND($R50=0,$Q50="Ausreichend"),"Bereit","In Vorbereitung")))))))</f>
        <v/>
      </c>
      <c r="U50" s="8">
        <f>IF($A50="","",IF(COUNTIF($A$3:$A$102,$A50)&gt;1,"Anlauf-ID doppelt",IF(Parameter!$B$2="","Warnhorizont in Parameter ergänzen",IF(OR($B50="",$C50="",$D50="",$E50="",$F50="",$G50="",$H50="",$I50="",$J50="",$K50="",$L50=""),"Pflichtangaben ergänzen",IF($E50&lt;$D50,"Ramp-up-Ende vor Serienstart",IF(OR($I50&lt;=0,$J50&lt;=0,$K50&lt;0,$K50&gt;=1),"Mengen, Kapazität oder Reserve prüfen",IF($Q50="Engpass","Kapazität oder Zeitraum prüfen",IF(AND($R50&gt;0,$S50&lt;=Parameter!$B$2),"Freigaben vor Serienstart klären",IF(AND($N50&lt;&gt;"",$N50&lt;TODAY(),$R50&gt;0),"Maßnahmentermin überfällig",IF($T50="Bereit","Freigaben und Kapazität vollständig","Plan weiterverfolgen"))))))))))</f>
        <v/>
      </c>
    </row>
    <row r="51" outlineLevel="1">
      <c r="A51" s="12" t="n"/>
      <c r="B51" s="12" t="n"/>
      <c r="C51" s="12" t="n"/>
      <c r="D51" s="13" t="n"/>
      <c r="E51" s="13" t="n"/>
      <c r="F51" s="14" t="n"/>
      <c r="G51" s="14" t="n"/>
      <c r="H51" s="14" t="n"/>
      <c r="I51" s="32" t="n"/>
      <c r="J51" s="33" t="n"/>
      <c r="K51" s="17" t="n"/>
      <c r="L51" s="14" t="n"/>
      <c r="M51" s="12" t="n"/>
      <c r="N51" s="13" t="n"/>
      <c r="O51" s="34">
        <f>IF(OR($A51="",$I51="",$J51="",$K51=""),"",IFERROR(ROUNDUP($I51/($J51*(1-$K51)),0),""))</f>
        <v/>
      </c>
      <c r="P51" s="34">
        <f>IF(OR($A51="",$D51="",$E51=""),"",IFERROR($E51-$D51+1,""))</f>
        <v/>
      </c>
      <c r="Q51" s="19">
        <f>IF($A51="","",IF(OR($O51="",$P51=""),"",IF($O51&lt;=$P51,"Ausreichend","Engpass")))</f>
        <v/>
      </c>
      <c r="R51" s="20">
        <f>IF($A51="","",COUNTIF($F51:$H51,"Offen")+COUNTIF($F51:$H51,"In Arbeit"))</f>
        <v/>
      </c>
      <c r="S51" s="34">
        <f>IF(OR($A51="",$D51=""),"",IFERROR($D51-TODAY(),""))</f>
        <v/>
      </c>
      <c r="T51" s="19">
        <f>IF($A51="","",IF(COUNTIF($A$3:$A$102,$A51)&gt;1,"Prüfen",IF(Parameter!$B$2="","Prüfen",IF(OR($B51="",$C51="",$D51="",$E51="",$F51="",$G51="",$H51="",$I51="",$J51="",$K51="",$L51=""),"Angaben fehlen",IF(OR($E51&lt;$D51,$I51&lt;=0,$J51&lt;=0,$K51&lt;0,$K51&gt;=1),"Prüfen",IF(OR($Q51="Engpass",AND($R51&gt;0,$S51&lt;=Parameter!$B$2),AND($N51&lt;&gt;"",$N51&lt;TODAY(),$R51&gt;0)),"Kritisch",IF(AND($R51=0,$Q51="Ausreichend"),"Bereit","In Vorbereitung")))))))</f>
        <v/>
      </c>
      <c r="U51" s="6">
        <f>IF($A51="","",IF(COUNTIF($A$3:$A$102,$A51)&gt;1,"Anlauf-ID doppelt",IF(Parameter!$B$2="","Warnhorizont in Parameter ergänzen",IF(OR($B51="",$C51="",$D51="",$E51="",$F51="",$G51="",$H51="",$I51="",$J51="",$K51="",$L51=""),"Pflichtangaben ergänzen",IF($E51&lt;$D51,"Ramp-up-Ende vor Serienstart",IF(OR($I51&lt;=0,$J51&lt;=0,$K51&lt;0,$K51&gt;=1),"Mengen, Kapazität oder Reserve prüfen",IF($Q51="Engpass","Kapazität oder Zeitraum prüfen",IF(AND($R51&gt;0,$S51&lt;=Parameter!$B$2),"Freigaben vor Serienstart klären",IF(AND($N51&lt;&gt;"",$N51&lt;TODAY(),$R51&gt;0),"Maßnahmentermin überfällig",IF($T51="Bereit","Freigaben und Kapazität vollständig","Plan weiterverfolgen"))))))))))</f>
        <v/>
      </c>
    </row>
    <row r="52" outlineLevel="1">
      <c r="A52" s="12" t="n"/>
      <c r="B52" s="12" t="n"/>
      <c r="C52" s="12" t="n"/>
      <c r="D52" s="13" t="n"/>
      <c r="E52" s="13" t="n"/>
      <c r="F52" s="14" t="n"/>
      <c r="G52" s="14" t="n"/>
      <c r="H52" s="14" t="n"/>
      <c r="I52" s="32" t="n"/>
      <c r="J52" s="33" t="n"/>
      <c r="K52" s="17" t="n"/>
      <c r="L52" s="14" t="n"/>
      <c r="M52" s="12" t="n"/>
      <c r="N52" s="13" t="n"/>
      <c r="O52" s="35">
        <f>IF(OR($A52="",$I52="",$J52="",$K52=""),"",IFERROR(ROUNDUP($I52/($J52*(1-$K52)),0),""))</f>
        <v/>
      </c>
      <c r="P52" s="35">
        <f>IF(OR($A52="",$D52="",$E52=""),"",IFERROR($E52-$D52+1,""))</f>
        <v/>
      </c>
      <c r="Q52" s="22">
        <f>IF($A52="","",IF(OR($O52="",$P52=""),"",IF($O52&lt;=$P52,"Ausreichend","Engpass")))</f>
        <v/>
      </c>
      <c r="R52" s="23">
        <f>IF($A52="","",COUNTIF($F52:$H52,"Offen")+COUNTIF($F52:$H52,"In Arbeit"))</f>
        <v/>
      </c>
      <c r="S52" s="35">
        <f>IF(OR($A52="",$D52=""),"",IFERROR($D52-TODAY(),""))</f>
        <v/>
      </c>
      <c r="T52" s="22">
        <f>IF($A52="","",IF(COUNTIF($A$3:$A$102,$A52)&gt;1,"Prüfen",IF(Parameter!$B$2="","Prüfen",IF(OR($B52="",$C52="",$D52="",$E52="",$F52="",$G52="",$H52="",$I52="",$J52="",$K52="",$L52=""),"Angaben fehlen",IF(OR($E52&lt;$D52,$I52&lt;=0,$J52&lt;=0,$K52&lt;0,$K52&gt;=1),"Prüfen",IF(OR($Q52="Engpass",AND($R52&gt;0,$S52&lt;=Parameter!$B$2),AND($N52&lt;&gt;"",$N52&lt;TODAY(),$R52&gt;0)),"Kritisch",IF(AND($R52=0,$Q52="Ausreichend"),"Bereit","In Vorbereitung")))))))</f>
        <v/>
      </c>
      <c r="U52" s="8">
        <f>IF($A52="","",IF(COUNTIF($A$3:$A$102,$A52)&gt;1,"Anlauf-ID doppelt",IF(Parameter!$B$2="","Warnhorizont in Parameter ergänzen",IF(OR($B52="",$C52="",$D52="",$E52="",$F52="",$G52="",$H52="",$I52="",$J52="",$K52="",$L52=""),"Pflichtangaben ergänzen",IF($E52&lt;$D52,"Ramp-up-Ende vor Serienstart",IF(OR($I52&lt;=0,$J52&lt;=0,$K52&lt;0,$K52&gt;=1),"Mengen, Kapazität oder Reserve prüfen",IF($Q52="Engpass","Kapazität oder Zeitraum prüfen",IF(AND($R52&gt;0,$S52&lt;=Parameter!$B$2),"Freigaben vor Serienstart klären",IF(AND($N52&lt;&gt;"",$N52&lt;TODAY(),$R52&gt;0),"Maßnahmentermin überfällig",IF($T52="Bereit","Freigaben und Kapazität vollständig","Plan weiterverfolgen"))))))))))</f>
        <v/>
      </c>
    </row>
    <row r="53" outlineLevel="1">
      <c r="A53" s="12" t="n"/>
      <c r="B53" s="12" t="n"/>
      <c r="C53" s="12" t="n"/>
      <c r="D53" s="13" t="n"/>
      <c r="E53" s="13" t="n"/>
      <c r="F53" s="14" t="n"/>
      <c r="G53" s="14" t="n"/>
      <c r="H53" s="14" t="n"/>
      <c r="I53" s="32" t="n"/>
      <c r="J53" s="33" t="n"/>
      <c r="K53" s="17" t="n"/>
      <c r="L53" s="14" t="n"/>
      <c r="M53" s="12" t="n"/>
      <c r="N53" s="13" t="n"/>
      <c r="O53" s="34">
        <f>IF(OR($A53="",$I53="",$J53="",$K53=""),"",IFERROR(ROUNDUP($I53/($J53*(1-$K53)),0),""))</f>
        <v/>
      </c>
      <c r="P53" s="34">
        <f>IF(OR($A53="",$D53="",$E53=""),"",IFERROR($E53-$D53+1,""))</f>
        <v/>
      </c>
      <c r="Q53" s="19">
        <f>IF($A53="","",IF(OR($O53="",$P53=""),"",IF($O53&lt;=$P53,"Ausreichend","Engpass")))</f>
        <v/>
      </c>
      <c r="R53" s="20">
        <f>IF($A53="","",COUNTIF($F53:$H53,"Offen")+COUNTIF($F53:$H53,"In Arbeit"))</f>
        <v/>
      </c>
      <c r="S53" s="34">
        <f>IF(OR($A53="",$D53=""),"",IFERROR($D53-TODAY(),""))</f>
        <v/>
      </c>
      <c r="T53" s="19">
        <f>IF($A53="","",IF(COUNTIF($A$3:$A$102,$A53)&gt;1,"Prüfen",IF(Parameter!$B$2="","Prüfen",IF(OR($B53="",$C53="",$D53="",$E53="",$F53="",$G53="",$H53="",$I53="",$J53="",$K53="",$L53=""),"Angaben fehlen",IF(OR($E53&lt;$D53,$I53&lt;=0,$J53&lt;=0,$K53&lt;0,$K53&gt;=1),"Prüfen",IF(OR($Q53="Engpass",AND($R53&gt;0,$S53&lt;=Parameter!$B$2),AND($N53&lt;&gt;"",$N53&lt;TODAY(),$R53&gt;0)),"Kritisch",IF(AND($R53=0,$Q53="Ausreichend"),"Bereit","In Vorbereitung")))))))</f>
        <v/>
      </c>
      <c r="U53" s="6">
        <f>IF($A53="","",IF(COUNTIF($A$3:$A$102,$A53)&gt;1,"Anlauf-ID doppelt",IF(Parameter!$B$2="","Warnhorizont in Parameter ergänzen",IF(OR($B53="",$C53="",$D53="",$E53="",$F53="",$G53="",$H53="",$I53="",$J53="",$K53="",$L53=""),"Pflichtangaben ergänzen",IF($E53&lt;$D53,"Ramp-up-Ende vor Serienstart",IF(OR($I53&lt;=0,$J53&lt;=0,$K53&lt;0,$K53&gt;=1),"Mengen, Kapazität oder Reserve prüfen",IF($Q53="Engpass","Kapazität oder Zeitraum prüfen",IF(AND($R53&gt;0,$S53&lt;=Parameter!$B$2),"Freigaben vor Serienstart klären",IF(AND($N53&lt;&gt;"",$N53&lt;TODAY(),$R53&gt;0),"Maßnahmentermin überfällig",IF($T53="Bereit","Freigaben und Kapazität vollständig","Plan weiterverfolgen"))))))))))</f>
        <v/>
      </c>
    </row>
    <row r="54" outlineLevel="1">
      <c r="A54" s="12" t="n"/>
      <c r="B54" s="12" t="n"/>
      <c r="C54" s="12" t="n"/>
      <c r="D54" s="13" t="n"/>
      <c r="E54" s="13" t="n"/>
      <c r="F54" s="14" t="n"/>
      <c r="G54" s="14" t="n"/>
      <c r="H54" s="14" t="n"/>
      <c r="I54" s="32" t="n"/>
      <c r="J54" s="33" t="n"/>
      <c r="K54" s="17" t="n"/>
      <c r="L54" s="14" t="n"/>
      <c r="M54" s="12" t="n"/>
      <c r="N54" s="13" t="n"/>
      <c r="O54" s="35">
        <f>IF(OR($A54="",$I54="",$J54="",$K54=""),"",IFERROR(ROUNDUP($I54/($J54*(1-$K54)),0),""))</f>
        <v/>
      </c>
      <c r="P54" s="35">
        <f>IF(OR($A54="",$D54="",$E54=""),"",IFERROR($E54-$D54+1,""))</f>
        <v/>
      </c>
      <c r="Q54" s="22">
        <f>IF($A54="","",IF(OR($O54="",$P54=""),"",IF($O54&lt;=$P54,"Ausreichend","Engpass")))</f>
        <v/>
      </c>
      <c r="R54" s="23">
        <f>IF($A54="","",COUNTIF($F54:$H54,"Offen")+COUNTIF($F54:$H54,"In Arbeit"))</f>
        <v/>
      </c>
      <c r="S54" s="35">
        <f>IF(OR($A54="",$D54=""),"",IFERROR($D54-TODAY(),""))</f>
        <v/>
      </c>
      <c r="T54" s="22">
        <f>IF($A54="","",IF(COUNTIF($A$3:$A$102,$A54)&gt;1,"Prüfen",IF(Parameter!$B$2="","Prüfen",IF(OR($B54="",$C54="",$D54="",$E54="",$F54="",$G54="",$H54="",$I54="",$J54="",$K54="",$L54=""),"Angaben fehlen",IF(OR($E54&lt;$D54,$I54&lt;=0,$J54&lt;=0,$K54&lt;0,$K54&gt;=1),"Prüfen",IF(OR($Q54="Engpass",AND($R54&gt;0,$S54&lt;=Parameter!$B$2),AND($N54&lt;&gt;"",$N54&lt;TODAY(),$R54&gt;0)),"Kritisch",IF(AND($R54=0,$Q54="Ausreichend"),"Bereit","In Vorbereitung")))))))</f>
        <v/>
      </c>
      <c r="U54" s="8">
        <f>IF($A54="","",IF(COUNTIF($A$3:$A$102,$A54)&gt;1,"Anlauf-ID doppelt",IF(Parameter!$B$2="","Warnhorizont in Parameter ergänzen",IF(OR($B54="",$C54="",$D54="",$E54="",$F54="",$G54="",$H54="",$I54="",$J54="",$K54="",$L54=""),"Pflichtangaben ergänzen",IF($E54&lt;$D54,"Ramp-up-Ende vor Serienstart",IF(OR($I54&lt;=0,$J54&lt;=0,$K54&lt;0,$K54&gt;=1),"Mengen, Kapazität oder Reserve prüfen",IF($Q54="Engpass","Kapazität oder Zeitraum prüfen",IF(AND($R54&gt;0,$S54&lt;=Parameter!$B$2),"Freigaben vor Serienstart klären",IF(AND($N54&lt;&gt;"",$N54&lt;TODAY(),$R54&gt;0),"Maßnahmentermin überfällig",IF($T54="Bereit","Freigaben und Kapazität vollständig","Plan weiterverfolgen"))))))))))</f>
        <v/>
      </c>
    </row>
    <row r="55" outlineLevel="1">
      <c r="A55" s="12" t="n"/>
      <c r="B55" s="12" t="n"/>
      <c r="C55" s="12" t="n"/>
      <c r="D55" s="13" t="n"/>
      <c r="E55" s="13" t="n"/>
      <c r="F55" s="14" t="n"/>
      <c r="G55" s="14" t="n"/>
      <c r="H55" s="14" t="n"/>
      <c r="I55" s="32" t="n"/>
      <c r="J55" s="33" t="n"/>
      <c r="K55" s="17" t="n"/>
      <c r="L55" s="14" t="n"/>
      <c r="M55" s="12" t="n"/>
      <c r="N55" s="13" t="n"/>
      <c r="O55" s="34">
        <f>IF(OR($A55="",$I55="",$J55="",$K55=""),"",IFERROR(ROUNDUP($I55/($J55*(1-$K55)),0),""))</f>
        <v/>
      </c>
      <c r="P55" s="34">
        <f>IF(OR($A55="",$D55="",$E55=""),"",IFERROR($E55-$D55+1,""))</f>
        <v/>
      </c>
      <c r="Q55" s="19">
        <f>IF($A55="","",IF(OR($O55="",$P55=""),"",IF($O55&lt;=$P55,"Ausreichend","Engpass")))</f>
        <v/>
      </c>
      <c r="R55" s="20">
        <f>IF($A55="","",COUNTIF($F55:$H55,"Offen")+COUNTIF($F55:$H55,"In Arbeit"))</f>
        <v/>
      </c>
      <c r="S55" s="34">
        <f>IF(OR($A55="",$D55=""),"",IFERROR($D55-TODAY(),""))</f>
        <v/>
      </c>
      <c r="T55" s="19">
        <f>IF($A55="","",IF(COUNTIF($A$3:$A$102,$A55)&gt;1,"Prüfen",IF(Parameter!$B$2="","Prüfen",IF(OR($B55="",$C55="",$D55="",$E55="",$F55="",$G55="",$H55="",$I55="",$J55="",$K55="",$L55=""),"Angaben fehlen",IF(OR($E55&lt;$D55,$I55&lt;=0,$J55&lt;=0,$K55&lt;0,$K55&gt;=1),"Prüfen",IF(OR($Q55="Engpass",AND($R55&gt;0,$S55&lt;=Parameter!$B$2),AND($N55&lt;&gt;"",$N55&lt;TODAY(),$R55&gt;0)),"Kritisch",IF(AND($R55=0,$Q55="Ausreichend"),"Bereit","In Vorbereitung")))))))</f>
        <v/>
      </c>
      <c r="U55" s="6">
        <f>IF($A55="","",IF(COUNTIF($A$3:$A$102,$A55)&gt;1,"Anlauf-ID doppelt",IF(Parameter!$B$2="","Warnhorizont in Parameter ergänzen",IF(OR($B55="",$C55="",$D55="",$E55="",$F55="",$G55="",$H55="",$I55="",$J55="",$K55="",$L55=""),"Pflichtangaben ergänzen",IF($E55&lt;$D55,"Ramp-up-Ende vor Serienstart",IF(OR($I55&lt;=0,$J55&lt;=0,$K55&lt;0,$K55&gt;=1),"Mengen, Kapazität oder Reserve prüfen",IF($Q55="Engpass","Kapazität oder Zeitraum prüfen",IF(AND($R55&gt;0,$S55&lt;=Parameter!$B$2),"Freigaben vor Serienstart klären",IF(AND($N55&lt;&gt;"",$N55&lt;TODAY(),$R55&gt;0),"Maßnahmentermin überfällig",IF($T55="Bereit","Freigaben und Kapazität vollständig","Plan weiterverfolgen"))))))))))</f>
        <v/>
      </c>
    </row>
    <row r="56" outlineLevel="1">
      <c r="A56" s="12" t="n"/>
      <c r="B56" s="12" t="n"/>
      <c r="C56" s="12" t="n"/>
      <c r="D56" s="13" t="n"/>
      <c r="E56" s="13" t="n"/>
      <c r="F56" s="14" t="n"/>
      <c r="G56" s="14" t="n"/>
      <c r="H56" s="14" t="n"/>
      <c r="I56" s="32" t="n"/>
      <c r="J56" s="33" t="n"/>
      <c r="K56" s="17" t="n"/>
      <c r="L56" s="14" t="n"/>
      <c r="M56" s="12" t="n"/>
      <c r="N56" s="13" t="n"/>
      <c r="O56" s="35">
        <f>IF(OR($A56="",$I56="",$J56="",$K56=""),"",IFERROR(ROUNDUP($I56/($J56*(1-$K56)),0),""))</f>
        <v/>
      </c>
      <c r="P56" s="35">
        <f>IF(OR($A56="",$D56="",$E56=""),"",IFERROR($E56-$D56+1,""))</f>
        <v/>
      </c>
      <c r="Q56" s="22">
        <f>IF($A56="","",IF(OR($O56="",$P56=""),"",IF($O56&lt;=$P56,"Ausreichend","Engpass")))</f>
        <v/>
      </c>
      <c r="R56" s="23">
        <f>IF($A56="","",COUNTIF($F56:$H56,"Offen")+COUNTIF($F56:$H56,"In Arbeit"))</f>
        <v/>
      </c>
      <c r="S56" s="35">
        <f>IF(OR($A56="",$D56=""),"",IFERROR($D56-TODAY(),""))</f>
        <v/>
      </c>
      <c r="T56" s="22">
        <f>IF($A56="","",IF(COUNTIF($A$3:$A$102,$A56)&gt;1,"Prüfen",IF(Parameter!$B$2="","Prüfen",IF(OR($B56="",$C56="",$D56="",$E56="",$F56="",$G56="",$H56="",$I56="",$J56="",$K56="",$L56=""),"Angaben fehlen",IF(OR($E56&lt;$D56,$I56&lt;=0,$J56&lt;=0,$K56&lt;0,$K56&gt;=1),"Prüfen",IF(OR($Q56="Engpass",AND($R56&gt;0,$S56&lt;=Parameter!$B$2),AND($N56&lt;&gt;"",$N56&lt;TODAY(),$R56&gt;0)),"Kritisch",IF(AND($R56=0,$Q56="Ausreichend"),"Bereit","In Vorbereitung")))))))</f>
        <v/>
      </c>
      <c r="U56" s="8">
        <f>IF($A56="","",IF(COUNTIF($A$3:$A$102,$A56)&gt;1,"Anlauf-ID doppelt",IF(Parameter!$B$2="","Warnhorizont in Parameter ergänzen",IF(OR($B56="",$C56="",$D56="",$E56="",$F56="",$G56="",$H56="",$I56="",$J56="",$K56="",$L56=""),"Pflichtangaben ergänzen",IF($E56&lt;$D56,"Ramp-up-Ende vor Serienstart",IF(OR($I56&lt;=0,$J56&lt;=0,$K56&lt;0,$K56&gt;=1),"Mengen, Kapazität oder Reserve prüfen",IF($Q56="Engpass","Kapazität oder Zeitraum prüfen",IF(AND($R56&gt;0,$S56&lt;=Parameter!$B$2),"Freigaben vor Serienstart klären",IF(AND($N56&lt;&gt;"",$N56&lt;TODAY(),$R56&gt;0),"Maßnahmentermin überfällig",IF($T56="Bereit","Freigaben und Kapazität vollständig","Plan weiterverfolgen"))))))))))</f>
        <v/>
      </c>
    </row>
    <row r="57" outlineLevel="1">
      <c r="A57" s="12" t="n"/>
      <c r="B57" s="12" t="n"/>
      <c r="C57" s="12" t="n"/>
      <c r="D57" s="13" t="n"/>
      <c r="E57" s="13" t="n"/>
      <c r="F57" s="14" t="n"/>
      <c r="G57" s="14" t="n"/>
      <c r="H57" s="14" t="n"/>
      <c r="I57" s="32" t="n"/>
      <c r="J57" s="33" t="n"/>
      <c r="K57" s="17" t="n"/>
      <c r="L57" s="14" t="n"/>
      <c r="M57" s="12" t="n"/>
      <c r="N57" s="13" t="n"/>
      <c r="O57" s="34">
        <f>IF(OR($A57="",$I57="",$J57="",$K57=""),"",IFERROR(ROUNDUP($I57/($J57*(1-$K57)),0),""))</f>
        <v/>
      </c>
      <c r="P57" s="34">
        <f>IF(OR($A57="",$D57="",$E57=""),"",IFERROR($E57-$D57+1,""))</f>
        <v/>
      </c>
      <c r="Q57" s="19">
        <f>IF($A57="","",IF(OR($O57="",$P57=""),"",IF($O57&lt;=$P57,"Ausreichend","Engpass")))</f>
        <v/>
      </c>
      <c r="R57" s="20">
        <f>IF($A57="","",COUNTIF($F57:$H57,"Offen")+COUNTIF($F57:$H57,"In Arbeit"))</f>
        <v/>
      </c>
      <c r="S57" s="34">
        <f>IF(OR($A57="",$D57=""),"",IFERROR($D57-TODAY(),""))</f>
        <v/>
      </c>
      <c r="T57" s="19">
        <f>IF($A57="","",IF(COUNTIF($A$3:$A$102,$A57)&gt;1,"Prüfen",IF(Parameter!$B$2="","Prüfen",IF(OR($B57="",$C57="",$D57="",$E57="",$F57="",$G57="",$H57="",$I57="",$J57="",$K57="",$L57=""),"Angaben fehlen",IF(OR($E57&lt;$D57,$I57&lt;=0,$J57&lt;=0,$K57&lt;0,$K57&gt;=1),"Prüfen",IF(OR($Q57="Engpass",AND($R57&gt;0,$S57&lt;=Parameter!$B$2),AND($N57&lt;&gt;"",$N57&lt;TODAY(),$R57&gt;0)),"Kritisch",IF(AND($R57=0,$Q57="Ausreichend"),"Bereit","In Vorbereitung")))))))</f>
        <v/>
      </c>
      <c r="U57" s="6">
        <f>IF($A57="","",IF(COUNTIF($A$3:$A$102,$A57)&gt;1,"Anlauf-ID doppelt",IF(Parameter!$B$2="","Warnhorizont in Parameter ergänzen",IF(OR($B57="",$C57="",$D57="",$E57="",$F57="",$G57="",$H57="",$I57="",$J57="",$K57="",$L57=""),"Pflichtangaben ergänzen",IF($E57&lt;$D57,"Ramp-up-Ende vor Serienstart",IF(OR($I57&lt;=0,$J57&lt;=0,$K57&lt;0,$K57&gt;=1),"Mengen, Kapazität oder Reserve prüfen",IF($Q57="Engpass","Kapazität oder Zeitraum prüfen",IF(AND($R57&gt;0,$S57&lt;=Parameter!$B$2),"Freigaben vor Serienstart klären",IF(AND($N57&lt;&gt;"",$N57&lt;TODAY(),$R57&gt;0),"Maßnahmentermin überfällig",IF($T57="Bereit","Freigaben und Kapazität vollständig","Plan weiterverfolgen"))))))))))</f>
        <v/>
      </c>
    </row>
    <row r="58" outlineLevel="1">
      <c r="A58" s="12" t="n"/>
      <c r="B58" s="12" t="n"/>
      <c r="C58" s="12" t="n"/>
      <c r="D58" s="13" t="n"/>
      <c r="E58" s="13" t="n"/>
      <c r="F58" s="14" t="n"/>
      <c r="G58" s="14" t="n"/>
      <c r="H58" s="14" t="n"/>
      <c r="I58" s="32" t="n"/>
      <c r="J58" s="33" t="n"/>
      <c r="K58" s="17" t="n"/>
      <c r="L58" s="14" t="n"/>
      <c r="M58" s="12" t="n"/>
      <c r="N58" s="13" t="n"/>
      <c r="O58" s="35">
        <f>IF(OR($A58="",$I58="",$J58="",$K58=""),"",IFERROR(ROUNDUP($I58/($J58*(1-$K58)),0),""))</f>
        <v/>
      </c>
      <c r="P58" s="35">
        <f>IF(OR($A58="",$D58="",$E58=""),"",IFERROR($E58-$D58+1,""))</f>
        <v/>
      </c>
      <c r="Q58" s="22">
        <f>IF($A58="","",IF(OR($O58="",$P58=""),"",IF($O58&lt;=$P58,"Ausreichend","Engpass")))</f>
        <v/>
      </c>
      <c r="R58" s="23">
        <f>IF($A58="","",COUNTIF($F58:$H58,"Offen")+COUNTIF($F58:$H58,"In Arbeit"))</f>
        <v/>
      </c>
      <c r="S58" s="35">
        <f>IF(OR($A58="",$D58=""),"",IFERROR($D58-TODAY(),""))</f>
        <v/>
      </c>
      <c r="T58" s="22">
        <f>IF($A58="","",IF(COUNTIF($A$3:$A$102,$A58)&gt;1,"Prüfen",IF(Parameter!$B$2="","Prüfen",IF(OR($B58="",$C58="",$D58="",$E58="",$F58="",$G58="",$H58="",$I58="",$J58="",$K58="",$L58=""),"Angaben fehlen",IF(OR($E58&lt;$D58,$I58&lt;=0,$J58&lt;=0,$K58&lt;0,$K58&gt;=1),"Prüfen",IF(OR($Q58="Engpass",AND($R58&gt;0,$S58&lt;=Parameter!$B$2),AND($N58&lt;&gt;"",$N58&lt;TODAY(),$R58&gt;0)),"Kritisch",IF(AND($R58=0,$Q58="Ausreichend"),"Bereit","In Vorbereitung")))))))</f>
        <v/>
      </c>
      <c r="U58" s="8">
        <f>IF($A58="","",IF(COUNTIF($A$3:$A$102,$A58)&gt;1,"Anlauf-ID doppelt",IF(Parameter!$B$2="","Warnhorizont in Parameter ergänzen",IF(OR($B58="",$C58="",$D58="",$E58="",$F58="",$G58="",$H58="",$I58="",$J58="",$K58="",$L58=""),"Pflichtangaben ergänzen",IF($E58&lt;$D58,"Ramp-up-Ende vor Serienstart",IF(OR($I58&lt;=0,$J58&lt;=0,$K58&lt;0,$K58&gt;=1),"Mengen, Kapazität oder Reserve prüfen",IF($Q58="Engpass","Kapazität oder Zeitraum prüfen",IF(AND($R58&gt;0,$S58&lt;=Parameter!$B$2),"Freigaben vor Serienstart klären",IF(AND($N58&lt;&gt;"",$N58&lt;TODAY(),$R58&gt;0),"Maßnahmentermin überfällig",IF($T58="Bereit","Freigaben und Kapazität vollständig","Plan weiterverfolgen"))))))))))</f>
        <v/>
      </c>
    </row>
    <row r="59" outlineLevel="1">
      <c r="A59" s="12" t="n"/>
      <c r="B59" s="12" t="n"/>
      <c r="C59" s="12" t="n"/>
      <c r="D59" s="13" t="n"/>
      <c r="E59" s="13" t="n"/>
      <c r="F59" s="14" t="n"/>
      <c r="G59" s="14" t="n"/>
      <c r="H59" s="14" t="n"/>
      <c r="I59" s="32" t="n"/>
      <c r="J59" s="33" t="n"/>
      <c r="K59" s="17" t="n"/>
      <c r="L59" s="14" t="n"/>
      <c r="M59" s="12" t="n"/>
      <c r="N59" s="13" t="n"/>
      <c r="O59" s="34">
        <f>IF(OR($A59="",$I59="",$J59="",$K59=""),"",IFERROR(ROUNDUP($I59/($J59*(1-$K59)),0),""))</f>
        <v/>
      </c>
      <c r="P59" s="34">
        <f>IF(OR($A59="",$D59="",$E59=""),"",IFERROR($E59-$D59+1,""))</f>
        <v/>
      </c>
      <c r="Q59" s="19">
        <f>IF($A59="","",IF(OR($O59="",$P59=""),"",IF($O59&lt;=$P59,"Ausreichend","Engpass")))</f>
        <v/>
      </c>
      <c r="R59" s="20">
        <f>IF($A59="","",COUNTIF($F59:$H59,"Offen")+COUNTIF($F59:$H59,"In Arbeit"))</f>
        <v/>
      </c>
      <c r="S59" s="34">
        <f>IF(OR($A59="",$D59=""),"",IFERROR($D59-TODAY(),""))</f>
        <v/>
      </c>
      <c r="T59" s="19">
        <f>IF($A59="","",IF(COUNTIF($A$3:$A$102,$A59)&gt;1,"Prüfen",IF(Parameter!$B$2="","Prüfen",IF(OR($B59="",$C59="",$D59="",$E59="",$F59="",$G59="",$H59="",$I59="",$J59="",$K59="",$L59=""),"Angaben fehlen",IF(OR($E59&lt;$D59,$I59&lt;=0,$J59&lt;=0,$K59&lt;0,$K59&gt;=1),"Prüfen",IF(OR($Q59="Engpass",AND($R59&gt;0,$S59&lt;=Parameter!$B$2),AND($N59&lt;&gt;"",$N59&lt;TODAY(),$R59&gt;0)),"Kritisch",IF(AND($R59=0,$Q59="Ausreichend"),"Bereit","In Vorbereitung")))))))</f>
        <v/>
      </c>
      <c r="U59" s="6">
        <f>IF($A59="","",IF(COUNTIF($A$3:$A$102,$A59)&gt;1,"Anlauf-ID doppelt",IF(Parameter!$B$2="","Warnhorizont in Parameter ergänzen",IF(OR($B59="",$C59="",$D59="",$E59="",$F59="",$G59="",$H59="",$I59="",$J59="",$K59="",$L59=""),"Pflichtangaben ergänzen",IF($E59&lt;$D59,"Ramp-up-Ende vor Serienstart",IF(OR($I59&lt;=0,$J59&lt;=0,$K59&lt;0,$K59&gt;=1),"Mengen, Kapazität oder Reserve prüfen",IF($Q59="Engpass","Kapazität oder Zeitraum prüfen",IF(AND($R59&gt;0,$S59&lt;=Parameter!$B$2),"Freigaben vor Serienstart klären",IF(AND($N59&lt;&gt;"",$N59&lt;TODAY(),$R59&gt;0),"Maßnahmentermin überfällig",IF($T59="Bereit","Freigaben und Kapazität vollständig","Plan weiterverfolgen"))))))))))</f>
        <v/>
      </c>
    </row>
    <row r="60" outlineLevel="1">
      <c r="A60" s="12" t="n"/>
      <c r="B60" s="12" t="n"/>
      <c r="C60" s="12" t="n"/>
      <c r="D60" s="13" t="n"/>
      <c r="E60" s="13" t="n"/>
      <c r="F60" s="14" t="n"/>
      <c r="G60" s="14" t="n"/>
      <c r="H60" s="14" t="n"/>
      <c r="I60" s="32" t="n"/>
      <c r="J60" s="33" t="n"/>
      <c r="K60" s="17" t="n"/>
      <c r="L60" s="14" t="n"/>
      <c r="M60" s="12" t="n"/>
      <c r="N60" s="13" t="n"/>
      <c r="O60" s="35">
        <f>IF(OR($A60="",$I60="",$J60="",$K60=""),"",IFERROR(ROUNDUP($I60/($J60*(1-$K60)),0),""))</f>
        <v/>
      </c>
      <c r="P60" s="35">
        <f>IF(OR($A60="",$D60="",$E60=""),"",IFERROR($E60-$D60+1,""))</f>
        <v/>
      </c>
      <c r="Q60" s="22">
        <f>IF($A60="","",IF(OR($O60="",$P60=""),"",IF($O60&lt;=$P60,"Ausreichend","Engpass")))</f>
        <v/>
      </c>
      <c r="R60" s="23">
        <f>IF($A60="","",COUNTIF($F60:$H60,"Offen")+COUNTIF($F60:$H60,"In Arbeit"))</f>
        <v/>
      </c>
      <c r="S60" s="35">
        <f>IF(OR($A60="",$D60=""),"",IFERROR($D60-TODAY(),""))</f>
        <v/>
      </c>
      <c r="T60" s="22">
        <f>IF($A60="","",IF(COUNTIF($A$3:$A$102,$A60)&gt;1,"Prüfen",IF(Parameter!$B$2="","Prüfen",IF(OR($B60="",$C60="",$D60="",$E60="",$F60="",$G60="",$H60="",$I60="",$J60="",$K60="",$L60=""),"Angaben fehlen",IF(OR($E60&lt;$D60,$I60&lt;=0,$J60&lt;=0,$K60&lt;0,$K60&gt;=1),"Prüfen",IF(OR($Q60="Engpass",AND($R60&gt;0,$S60&lt;=Parameter!$B$2),AND($N60&lt;&gt;"",$N60&lt;TODAY(),$R60&gt;0)),"Kritisch",IF(AND($R60=0,$Q60="Ausreichend"),"Bereit","In Vorbereitung")))))))</f>
        <v/>
      </c>
      <c r="U60" s="8">
        <f>IF($A60="","",IF(COUNTIF($A$3:$A$102,$A60)&gt;1,"Anlauf-ID doppelt",IF(Parameter!$B$2="","Warnhorizont in Parameter ergänzen",IF(OR($B60="",$C60="",$D60="",$E60="",$F60="",$G60="",$H60="",$I60="",$J60="",$K60="",$L60=""),"Pflichtangaben ergänzen",IF($E60&lt;$D60,"Ramp-up-Ende vor Serienstart",IF(OR($I60&lt;=0,$J60&lt;=0,$K60&lt;0,$K60&gt;=1),"Mengen, Kapazität oder Reserve prüfen",IF($Q60="Engpass","Kapazität oder Zeitraum prüfen",IF(AND($R60&gt;0,$S60&lt;=Parameter!$B$2),"Freigaben vor Serienstart klären",IF(AND($N60&lt;&gt;"",$N60&lt;TODAY(),$R60&gt;0),"Maßnahmentermin überfällig",IF($T60="Bereit","Freigaben und Kapazität vollständig","Plan weiterverfolgen"))))))))))</f>
        <v/>
      </c>
    </row>
    <row r="61" outlineLevel="1">
      <c r="A61" s="12" t="n"/>
      <c r="B61" s="12" t="n"/>
      <c r="C61" s="12" t="n"/>
      <c r="D61" s="13" t="n"/>
      <c r="E61" s="13" t="n"/>
      <c r="F61" s="14" t="n"/>
      <c r="G61" s="14" t="n"/>
      <c r="H61" s="14" t="n"/>
      <c r="I61" s="32" t="n"/>
      <c r="J61" s="33" t="n"/>
      <c r="K61" s="17" t="n"/>
      <c r="L61" s="14" t="n"/>
      <c r="M61" s="12" t="n"/>
      <c r="N61" s="13" t="n"/>
      <c r="O61" s="34">
        <f>IF(OR($A61="",$I61="",$J61="",$K61=""),"",IFERROR(ROUNDUP($I61/($J61*(1-$K61)),0),""))</f>
        <v/>
      </c>
      <c r="P61" s="34">
        <f>IF(OR($A61="",$D61="",$E61=""),"",IFERROR($E61-$D61+1,""))</f>
        <v/>
      </c>
      <c r="Q61" s="19">
        <f>IF($A61="","",IF(OR($O61="",$P61=""),"",IF($O61&lt;=$P61,"Ausreichend","Engpass")))</f>
        <v/>
      </c>
      <c r="R61" s="20">
        <f>IF($A61="","",COUNTIF($F61:$H61,"Offen")+COUNTIF($F61:$H61,"In Arbeit"))</f>
        <v/>
      </c>
      <c r="S61" s="34">
        <f>IF(OR($A61="",$D61=""),"",IFERROR($D61-TODAY(),""))</f>
        <v/>
      </c>
      <c r="T61" s="19">
        <f>IF($A61="","",IF(COUNTIF($A$3:$A$102,$A61)&gt;1,"Prüfen",IF(Parameter!$B$2="","Prüfen",IF(OR($B61="",$C61="",$D61="",$E61="",$F61="",$G61="",$H61="",$I61="",$J61="",$K61="",$L61=""),"Angaben fehlen",IF(OR($E61&lt;$D61,$I61&lt;=0,$J61&lt;=0,$K61&lt;0,$K61&gt;=1),"Prüfen",IF(OR($Q61="Engpass",AND($R61&gt;0,$S61&lt;=Parameter!$B$2),AND($N61&lt;&gt;"",$N61&lt;TODAY(),$R61&gt;0)),"Kritisch",IF(AND($R61=0,$Q61="Ausreichend"),"Bereit","In Vorbereitung")))))))</f>
        <v/>
      </c>
      <c r="U61" s="6">
        <f>IF($A61="","",IF(COUNTIF($A$3:$A$102,$A61)&gt;1,"Anlauf-ID doppelt",IF(Parameter!$B$2="","Warnhorizont in Parameter ergänzen",IF(OR($B61="",$C61="",$D61="",$E61="",$F61="",$G61="",$H61="",$I61="",$J61="",$K61="",$L61=""),"Pflichtangaben ergänzen",IF($E61&lt;$D61,"Ramp-up-Ende vor Serienstart",IF(OR($I61&lt;=0,$J61&lt;=0,$K61&lt;0,$K61&gt;=1),"Mengen, Kapazität oder Reserve prüfen",IF($Q61="Engpass","Kapazität oder Zeitraum prüfen",IF(AND($R61&gt;0,$S61&lt;=Parameter!$B$2),"Freigaben vor Serienstart klären",IF(AND($N61&lt;&gt;"",$N61&lt;TODAY(),$R61&gt;0),"Maßnahmentermin überfällig",IF($T61="Bereit","Freigaben und Kapazität vollständig","Plan weiterverfolgen"))))))))))</f>
        <v/>
      </c>
    </row>
    <row r="62" outlineLevel="1">
      <c r="A62" s="12" t="n"/>
      <c r="B62" s="12" t="n"/>
      <c r="C62" s="12" t="n"/>
      <c r="D62" s="13" t="n"/>
      <c r="E62" s="13" t="n"/>
      <c r="F62" s="14" t="n"/>
      <c r="G62" s="14" t="n"/>
      <c r="H62" s="14" t="n"/>
      <c r="I62" s="32" t="n"/>
      <c r="J62" s="33" t="n"/>
      <c r="K62" s="17" t="n"/>
      <c r="L62" s="14" t="n"/>
      <c r="M62" s="12" t="n"/>
      <c r="N62" s="13" t="n"/>
      <c r="O62" s="35">
        <f>IF(OR($A62="",$I62="",$J62="",$K62=""),"",IFERROR(ROUNDUP($I62/($J62*(1-$K62)),0),""))</f>
        <v/>
      </c>
      <c r="P62" s="35">
        <f>IF(OR($A62="",$D62="",$E62=""),"",IFERROR($E62-$D62+1,""))</f>
        <v/>
      </c>
      <c r="Q62" s="22">
        <f>IF($A62="","",IF(OR($O62="",$P62=""),"",IF($O62&lt;=$P62,"Ausreichend","Engpass")))</f>
        <v/>
      </c>
      <c r="R62" s="23">
        <f>IF($A62="","",COUNTIF($F62:$H62,"Offen")+COUNTIF($F62:$H62,"In Arbeit"))</f>
        <v/>
      </c>
      <c r="S62" s="35">
        <f>IF(OR($A62="",$D62=""),"",IFERROR($D62-TODAY(),""))</f>
        <v/>
      </c>
      <c r="T62" s="22">
        <f>IF($A62="","",IF(COUNTIF($A$3:$A$102,$A62)&gt;1,"Prüfen",IF(Parameter!$B$2="","Prüfen",IF(OR($B62="",$C62="",$D62="",$E62="",$F62="",$G62="",$H62="",$I62="",$J62="",$K62="",$L62=""),"Angaben fehlen",IF(OR($E62&lt;$D62,$I62&lt;=0,$J62&lt;=0,$K62&lt;0,$K62&gt;=1),"Prüfen",IF(OR($Q62="Engpass",AND($R62&gt;0,$S62&lt;=Parameter!$B$2),AND($N62&lt;&gt;"",$N62&lt;TODAY(),$R62&gt;0)),"Kritisch",IF(AND($R62=0,$Q62="Ausreichend"),"Bereit","In Vorbereitung")))))))</f>
        <v/>
      </c>
      <c r="U62" s="8">
        <f>IF($A62="","",IF(COUNTIF($A$3:$A$102,$A62)&gt;1,"Anlauf-ID doppelt",IF(Parameter!$B$2="","Warnhorizont in Parameter ergänzen",IF(OR($B62="",$C62="",$D62="",$E62="",$F62="",$G62="",$H62="",$I62="",$J62="",$K62="",$L62=""),"Pflichtangaben ergänzen",IF($E62&lt;$D62,"Ramp-up-Ende vor Serienstart",IF(OR($I62&lt;=0,$J62&lt;=0,$K62&lt;0,$K62&gt;=1),"Mengen, Kapazität oder Reserve prüfen",IF($Q62="Engpass","Kapazität oder Zeitraum prüfen",IF(AND($R62&gt;0,$S62&lt;=Parameter!$B$2),"Freigaben vor Serienstart klären",IF(AND($N62&lt;&gt;"",$N62&lt;TODAY(),$R62&gt;0),"Maßnahmentermin überfällig",IF($T62="Bereit","Freigaben und Kapazität vollständig","Plan weiterverfolgen"))))))))))</f>
        <v/>
      </c>
    </row>
    <row r="63" outlineLevel="1">
      <c r="A63" s="12" t="n"/>
      <c r="B63" s="12" t="n"/>
      <c r="C63" s="12" t="n"/>
      <c r="D63" s="13" t="n"/>
      <c r="E63" s="13" t="n"/>
      <c r="F63" s="14" t="n"/>
      <c r="G63" s="14" t="n"/>
      <c r="H63" s="14" t="n"/>
      <c r="I63" s="32" t="n"/>
      <c r="J63" s="33" t="n"/>
      <c r="K63" s="17" t="n"/>
      <c r="L63" s="14" t="n"/>
      <c r="M63" s="12" t="n"/>
      <c r="N63" s="13" t="n"/>
      <c r="O63" s="34">
        <f>IF(OR($A63="",$I63="",$J63="",$K63=""),"",IFERROR(ROUNDUP($I63/($J63*(1-$K63)),0),""))</f>
        <v/>
      </c>
      <c r="P63" s="34">
        <f>IF(OR($A63="",$D63="",$E63=""),"",IFERROR($E63-$D63+1,""))</f>
        <v/>
      </c>
      <c r="Q63" s="19">
        <f>IF($A63="","",IF(OR($O63="",$P63=""),"",IF($O63&lt;=$P63,"Ausreichend","Engpass")))</f>
        <v/>
      </c>
      <c r="R63" s="20">
        <f>IF($A63="","",COUNTIF($F63:$H63,"Offen")+COUNTIF($F63:$H63,"In Arbeit"))</f>
        <v/>
      </c>
      <c r="S63" s="34">
        <f>IF(OR($A63="",$D63=""),"",IFERROR($D63-TODAY(),""))</f>
        <v/>
      </c>
      <c r="T63" s="19">
        <f>IF($A63="","",IF(COUNTIF($A$3:$A$102,$A63)&gt;1,"Prüfen",IF(Parameter!$B$2="","Prüfen",IF(OR($B63="",$C63="",$D63="",$E63="",$F63="",$G63="",$H63="",$I63="",$J63="",$K63="",$L63=""),"Angaben fehlen",IF(OR($E63&lt;$D63,$I63&lt;=0,$J63&lt;=0,$K63&lt;0,$K63&gt;=1),"Prüfen",IF(OR($Q63="Engpass",AND($R63&gt;0,$S63&lt;=Parameter!$B$2),AND($N63&lt;&gt;"",$N63&lt;TODAY(),$R63&gt;0)),"Kritisch",IF(AND($R63=0,$Q63="Ausreichend"),"Bereit","In Vorbereitung")))))))</f>
        <v/>
      </c>
      <c r="U63" s="6">
        <f>IF($A63="","",IF(COUNTIF($A$3:$A$102,$A63)&gt;1,"Anlauf-ID doppelt",IF(Parameter!$B$2="","Warnhorizont in Parameter ergänzen",IF(OR($B63="",$C63="",$D63="",$E63="",$F63="",$G63="",$H63="",$I63="",$J63="",$K63="",$L63=""),"Pflichtangaben ergänzen",IF($E63&lt;$D63,"Ramp-up-Ende vor Serienstart",IF(OR($I63&lt;=0,$J63&lt;=0,$K63&lt;0,$K63&gt;=1),"Mengen, Kapazität oder Reserve prüfen",IF($Q63="Engpass","Kapazität oder Zeitraum prüfen",IF(AND($R63&gt;0,$S63&lt;=Parameter!$B$2),"Freigaben vor Serienstart klären",IF(AND($N63&lt;&gt;"",$N63&lt;TODAY(),$R63&gt;0),"Maßnahmentermin überfällig",IF($T63="Bereit","Freigaben und Kapazität vollständig","Plan weiterverfolgen"))))))))))</f>
        <v/>
      </c>
    </row>
    <row r="64" outlineLevel="1">
      <c r="A64" s="12" t="n"/>
      <c r="B64" s="12" t="n"/>
      <c r="C64" s="12" t="n"/>
      <c r="D64" s="13" t="n"/>
      <c r="E64" s="13" t="n"/>
      <c r="F64" s="14" t="n"/>
      <c r="G64" s="14" t="n"/>
      <c r="H64" s="14" t="n"/>
      <c r="I64" s="32" t="n"/>
      <c r="J64" s="33" t="n"/>
      <c r="K64" s="17" t="n"/>
      <c r="L64" s="14" t="n"/>
      <c r="M64" s="12" t="n"/>
      <c r="N64" s="13" t="n"/>
      <c r="O64" s="35">
        <f>IF(OR($A64="",$I64="",$J64="",$K64=""),"",IFERROR(ROUNDUP($I64/($J64*(1-$K64)),0),""))</f>
        <v/>
      </c>
      <c r="P64" s="35">
        <f>IF(OR($A64="",$D64="",$E64=""),"",IFERROR($E64-$D64+1,""))</f>
        <v/>
      </c>
      <c r="Q64" s="22">
        <f>IF($A64="","",IF(OR($O64="",$P64=""),"",IF($O64&lt;=$P64,"Ausreichend","Engpass")))</f>
        <v/>
      </c>
      <c r="R64" s="23">
        <f>IF($A64="","",COUNTIF($F64:$H64,"Offen")+COUNTIF($F64:$H64,"In Arbeit"))</f>
        <v/>
      </c>
      <c r="S64" s="35">
        <f>IF(OR($A64="",$D64=""),"",IFERROR($D64-TODAY(),""))</f>
        <v/>
      </c>
      <c r="T64" s="22">
        <f>IF($A64="","",IF(COUNTIF($A$3:$A$102,$A64)&gt;1,"Prüfen",IF(Parameter!$B$2="","Prüfen",IF(OR($B64="",$C64="",$D64="",$E64="",$F64="",$G64="",$H64="",$I64="",$J64="",$K64="",$L64=""),"Angaben fehlen",IF(OR($E64&lt;$D64,$I64&lt;=0,$J64&lt;=0,$K64&lt;0,$K64&gt;=1),"Prüfen",IF(OR($Q64="Engpass",AND($R64&gt;0,$S64&lt;=Parameter!$B$2),AND($N64&lt;&gt;"",$N64&lt;TODAY(),$R64&gt;0)),"Kritisch",IF(AND($R64=0,$Q64="Ausreichend"),"Bereit","In Vorbereitung")))))))</f>
        <v/>
      </c>
      <c r="U64" s="8">
        <f>IF($A64="","",IF(COUNTIF($A$3:$A$102,$A64)&gt;1,"Anlauf-ID doppelt",IF(Parameter!$B$2="","Warnhorizont in Parameter ergänzen",IF(OR($B64="",$C64="",$D64="",$E64="",$F64="",$G64="",$H64="",$I64="",$J64="",$K64="",$L64=""),"Pflichtangaben ergänzen",IF($E64&lt;$D64,"Ramp-up-Ende vor Serienstart",IF(OR($I64&lt;=0,$J64&lt;=0,$K64&lt;0,$K64&gt;=1),"Mengen, Kapazität oder Reserve prüfen",IF($Q64="Engpass","Kapazität oder Zeitraum prüfen",IF(AND($R64&gt;0,$S64&lt;=Parameter!$B$2),"Freigaben vor Serienstart klären",IF(AND($N64&lt;&gt;"",$N64&lt;TODAY(),$R64&gt;0),"Maßnahmentermin überfällig",IF($T64="Bereit","Freigaben und Kapazität vollständig","Plan weiterverfolgen"))))))))))</f>
        <v/>
      </c>
    </row>
    <row r="65" outlineLevel="1">
      <c r="A65" s="12" t="n"/>
      <c r="B65" s="12" t="n"/>
      <c r="C65" s="12" t="n"/>
      <c r="D65" s="13" t="n"/>
      <c r="E65" s="13" t="n"/>
      <c r="F65" s="14" t="n"/>
      <c r="G65" s="14" t="n"/>
      <c r="H65" s="14" t="n"/>
      <c r="I65" s="32" t="n"/>
      <c r="J65" s="33" t="n"/>
      <c r="K65" s="17" t="n"/>
      <c r="L65" s="14" t="n"/>
      <c r="M65" s="12" t="n"/>
      <c r="N65" s="13" t="n"/>
      <c r="O65" s="34">
        <f>IF(OR($A65="",$I65="",$J65="",$K65=""),"",IFERROR(ROUNDUP($I65/($J65*(1-$K65)),0),""))</f>
        <v/>
      </c>
      <c r="P65" s="34">
        <f>IF(OR($A65="",$D65="",$E65=""),"",IFERROR($E65-$D65+1,""))</f>
        <v/>
      </c>
      <c r="Q65" s="19">
        <f>IF($A65="","",IF(OR($O65="",$P65=""),"",IF($O65&lt;=$P65,"Ausreichend","Engpass")))</f>
        <v/>
      </c>
      <c r="R65" s="20">
        <f>IF($A65="","",COUNTIF($F65:$H65,"Offen")+COUNTIF($F65:$H65,"In Arbeit"))</f>
        <v/>
      </c>
      <c r="S65" s="34">
        <f>IF(OR($A65="",$D65=""),"",IFERROR($D65-TODAY(),""))</f>
        <v/>
      </c>
      <c r="T65" s="19">
        <f>IF($A65="","",IF(COUNTIF($A$3:$A$102,$A65)&gt;1,"Prüfen",IF(Parameter!$B$2="","Prüfen",IF(OR($B65="",$C65="",$D65="",$E65="",$F65="",$G65="",$H65="",$I65="",$J65="",$K65="",$L65=""),"Angaben fehlen",IF(OR($E65&lt;$D65,$I65&lt;=0,$J65&lt;=0,$K65&lt;0,$K65&gt;=1),"Prüfen",IF(OR($Q65="Engpass",AND($R65&gt;0,$S65&lt;=Parameter!$B$2),AND($N65&lt;&gt;"",$N65&lt;TODAY(),$R65&gt;0)),"Kritisch",IF(AND($R65=0,$Q65="Ausreichend"),"Bereit","In Vorbereitung")))))))</f>
        <v/>
      </c>
      <c r="U65" s="6">
        <f>IF($A65="","",IF(COUNTIF($A$3:$A$102,$A65)&gt;1,"Anlauf-ID doppelt",IF(Parameter!$B$2="","Warnhorizont in Parameter ergänzen",IF(OR($B65="",$C65="",$D65="",$E65="",$F65="",$G65="",$H65="",$I65="",$J65="",$K65="",$L65=""),"Pflichtangaben ergänzen",IF($E65&lt;$D65,"Ramp-up-Ende vor Serienstart",IF(OR($I65&lt;=0,$J65&lt;=0,$K65&lt;0,$K65&gt;=1),"Mengen, Kapazität oder Reserve prüfen",IF($Q65="Engpass","Kapazität oder Zeitraum prüfen",IF(AND($R65&gt;0,$S65&lt;=Parameter!$B$2),"Freigaben vor Serienstart klären",IF(AND($N65&lt;&gt;"",$N65&lt;TODAY(),$R65&gt;0),"Maßnahmentermin überfällig",IF($T65="Bereit","Freigaben und Kapazität vollständig","Plan weiterverfolgen"))))))))))</f>
        <v/>
      </c>
    </row>
    <row r="66" outlineLevel="1">
      <c r="A66" s="12" t="n"/>
      <c r="B66" s="12" t="n"/>
      <c r="C66" s="12" t="n"/>
      <c r="D66" s="13" t="n"/>
      <c r="E66" s="13" t="n"/>
      <c r="F66" s="14" t="n"/>
      <c r="G66" s="14" t="n"/>
      <c r="H66" s="14" t="n"/>
      <c r="I66" s="32" t="n"/>
      <c r="J66" s="33" t="n"/>
      <c r="K66" s="17" t="n"/>
      <c r="L66" s="14" t="n"/>
      <c r="M66" s="12" t="n"/>
      <c r="N66" s="13" t="n"/>
      <c r="O66" s="35">
        <f>IF(OR($A66="",$I66="",$J66="",$K66=""),"",IFERROR(ROUNDUP($I66/($J66*(1-$K66)),0),""))</f>
        <v/>
      </c>
      <c r="P66" s="35">
        <f>IF(OR($A66="",$D66="",$E66=""),"",IFERROR($E66-$D66+1,""))</f>
        <v/>
      </c>
      <c r="Q66" s="22">
        <f>IF($A66="","",IF(OR($O66="",$P66=""),"",IF($O66&lt;=$P66,"Ausreichend","Engpass")))</f>
        <v/>
      </c>
      <c r="R66" s="23">
        <f>IF($A66="","",COUNTIF($F66:$H66,"Offen")+COUNTIF($F66:$H66,"In Arbeit"))</f>
        <v/>
      </c>
      <c r="S66" s="35">
        <f>IF(OR($A66="",$D66=""),"",IFERROR($D66-TODAY(),""))</f>
        <v/>
      </c>
      <c r="T66" s="22">
        <f>IF($A66="","",IF(COUNTIF($A$3:$A$102,$A66)&gt;1,"Prüfen",IF(Parameter!$B$2="","Prüfen",IF(OR($B66="",$C66="",$D66="",$E66="",$F66="",$G66="",$H66="",$I66="",$J66="",$K66="",$L66=""),"Angaben fehlen",IF(OR($E66&lt;$D66,$I66&lt;=0,$J66&lt;=0,$K66&lt;0,$K66&gt;=1),"Prüfen",IF(OR($Q66="Engpass",AND($R66&gt;0,$S66&lt;=Parameter!$B$2),AND($N66&lt;&gt;"",$N66&lt;TODAY(),$R66&gt;0)),"Kritisch",IF(AND($R66=0,$Q66="Ausreichend"),"Bereit","In Vorbereitung")))))))</f>
        <v/>
      </c>
      <c r="U66" s="8">
        <f>IF($A66="","",IF(COUNTIF($A$3:$A$102,$A66)&gt;1,"Anlauf-ID doppelt",IF(Parameter!$B$2="","Warnhorizont in Parameter ergänzen",IF(OR($B66="",$C66="",$D66="",$E66="",$F66="",$G66="",$H66="",$I66="",$J66="",$K66="",$L66=""),"Pflichtangaben ergänzen",IF($E66&lt;$D66,"Ramp-up-Ende vor Serienstart",IF(OR($I66&lt;=0,$J66&lt;=0,$K66&lt;0,$K66&gt;=1),"Mengen, Kapazität oder Reserve prüfen",IF($Q66="Engpass","Kapazität oder Zeitraum prüfen",IF(AND($R66&gt;0,$S66&lt;=Parameter!$B$2),"Freigaben vor Serienstart klären",IF(AND($N66&lt;&gt;"",$N66&lt;TODAY(),$R66&gt;0),"Maßnahmentermin überfällig",IF($T66="Bereit","Freigaben und Kapazität vollständig","Plan weiterverfolgen"))))))))))</f>
        <v/>
      </c>
    </row>
    <row r="67" outlineLevel="1">
      <c r="A67" s="12" t="n"/>
      <c r="B67" s="12" t="n"/>
      <c r="C67" s="12" t="n"/>
      <c r="D67" s="13" t="n"/>
      <c r="E67" s="13" t="n"/>
      <c r="F67" s="14" t="n"/>
      <c r="G67" s="14" t="n"/>
      <c r="H67" s="14" t="n"/>
      <c r="I67" s="32" t="n"/>
      <c r="J67" s="33" t="n"/>
      <c r="K67" s="17" t="n"/>
      <c r="L67" s="14" t="n"/>
      <c r="M67" s="12" t="n"/>
      <c r="N67" s="13" t="n"/>
      <c r="O67" s="34">
        <f>IF(OR($A67="",$I67="",$J67="",$K67=""),"",IFERROR(ROUNDUP($I67/($J67*(1-$K67)),0),""))</f>
        <v/>
      </c>
      <c r="P67" s="34">
        <f>IF(OR($A67="",$D67="",$E67=""),"",IFERROR($E67-$D67+1,""))</f>
        <v/>
      </c>
      <c r="Q67" s="19">
        <f>IF($A67="","",IF(OR($O67="",$P67=""),"",IF($O67&lt;=$P67,"Ausreichend","Engpass")))</f>
        <v/>
      </c>
      <c r="R67" s="20">
        <f>IF($A67="","",COUNTIF($F67:$H67,"Offen")+COUNTIF($F67:$H67,"In Arbeit"))</f>
        <v/>
      </c>
      <c r="S67" s="34">
        <f>IF(OR($A67="",$D67=""),"",IFERROR($D67-TODAY(),""))</f>
        <v/>
      </c>
      <c r="T67" s="19">
        <f>IF($A67="","",IF(COUNTIF($A$3:$A$102,$A67)&gt;1,"Prüfen",IF(Parameter!$B$2="","Prüfen",IF(OR($B67="",$C67="",$D67="",$E67="",$F67="",$G67="",$H67="",$I67="",$J67="",$K67="",$L67=""),"Angaben fehlen",IF(OR($E67&lt;$D67,$I67&lt;=0,$J67&lt;=0,$K67&lt;0,$K67&gt;=1),"Prüfen",IF(OR($Q67="Engpass",AND($R67&gt;0,$S67&lt;=Parameter!$B$2),AND($N67&lt;&gt;"",$N67&lt;TODAY(),$R67&gt;0)),"Kritisch",IF(AND($R67=0,$Q67="Ausreichend"),"Bereit","In Vorbereitung")))))))</f>
        <v/>
      </c>
      <c r="U67" s="6">
        <f>IF($A67="","",IF(COUNTIF($A$3:$A$102,$A67)&gt;1,"Anlauf-ID doppelt",IF(Parameter!$B$2="","Warnhorizont in Parameter ergänzen",IF(OR($B67="",$C67="",$D67="",$E67="",$F67="",$G67="",$H67="",$I67="",$J67="",$K67="",$L67=""),"Pflichtangaben ergänzen",IF($E67&lt;$D67,"Ramp-up-Ende vor Serienstart",IF(OR($I67&lt;=0,$J67&lt;=0,$K67&lt;0,$K67&gt;=1),"Mengen, Kapazität oder Reserve prüfen",IF($Q67="Engpass","Kapazität oder Zeitraum prüfen",IF(AND($R67&gt;0,$S67&lt;=Parameter!$B$2),"Freigaben vor Serienstart klären",IF(AND($N67&lt;&gt;"",$N67&lt;TODAY(),$R67&gt;0),"Maßnahmentermin überfällig",IF($T67="Bereit","Freigaben und Kapazität vollständig","Plan weiterverfolgen"))))))))))</f>
        <v/>
      </c>
    </row>
    <row r="68" outlineLevel="1">
      <c r="A68" s="12" t="n"/>
      <c r="B68" s="12" t="n"/>
      <c r="C68" s="12" t="n"/>
      <c r="D68" s="13" t="n"/>
      <c r="E68" s="13" t="n"/>
      <c r="F68" s="14" t="n"/>
      <c r="G68" s="14" t="n"/>
      <c r="H68" s="14" t="n"/>
      <c r="I68" s="32" t="n"/>
      <c r="J68" s="33" t="n"/>
      <c r="K68" s="17" t="n"/>
      <c r="L68" s="14" t="n"/>
      <c r="M68" s="12" t="n"/>
      <c r="N68" s="13" t="n"/>
      <c r="O68" s="35">
        <f>IF(OR($A68="",$I68="",$J68="",$K68=""),"",IFERROR(ROUNDUP($I68/($J68*(1-$K68)),0),""))</f>
        <v/>
      </c>
      <c r="P68" s="35">
        <f>IF(OR($A68="",$D68="",$E68=""),"",IFERROR($E68-$D68+1,""))</f>
        <v/>
      </c>
      <c r="Q68" s="22">
        <f>IF($A68="","",IF(OR($O68="",$P68=""),"",IF($O68&lt;=$P68,"Ausreichend","Engpass")))</f>
        <v/>
      </c>
      <c r="R68" s="23">
        <f>IF($A68="","",COUNTIF($F68:$H68,"Offen")+COUNTIF($F68:$H68,"In Arbeit"))</f>
        <v/>
      </c>
      <c r="S68" s="35">
        <f>IF(OR($A68="",$D68=""),"",IFERROR($D68-TODAY(),""))</f>
        <v/>
      </c>
      <c r="T68" s="22">
        <f>IF($A68="","",IF(COUNTIF($A$3:$A$102,$A68)&gt;1,"Prüfen",IF(Parameter!$B$2="","Prüfen",IF(OR($B68="",$C68="",$D68="",$E68="",$F68="",$G68="",$H68="",$I68="",$J68="",$K68="",$L68=""),"Angaben fehlen",IF(OR($E68&lt;$D68,$I68&lt;=0,$J68&lt;=0,$K68&lt;0,$K68&gt;=1),"Prüfen",IF(OR($Q68="Engpass",AND($R68&gt;0,$S68&lt;=Parameter!$B$2),AND($N68&lt;&gt;"",$N68&lt;TODAY(),$R68&gt;0)),"Kritisch",IF(AND($R68=0,$Q68="Ausreichend"),"Bereit","In Vorbereitung")))))))</f>
        <v/>
      </c>
      <c r="U68" s="8">
        <f>IF($A68="","",IF(COUNTIF($A$3:$A$102,$A68)&gt;1,"Anlauf-ID doppelt",IF(Parameter!$B$2="","Warnhorizont in Parameter ergänzen",IF(OR($B68="",$C68="",$D68="",$E68="",$F68="",$G68="",$H68="",$I68="",$J68="",$K68="",$L68=""),"Pflichtangaben ergänzen",IF($E68&lt;$D68,"Ramp-up-Ende vor Serienstart",IF(OR($I68&lt;=0,$J68&lt;=0,$K68&lt;0,$K68&gt;=1),"Mengen, Kapazität oder Reserve prüfen",IF($Q68="Engpass","Kapazität oder Zeitraum prüfen",IF(AND($R68&gt;0,$S68&lt;=Parameter!$B$2),"Freigaben vor Serienstart klären",IF(AND($N68&lt;&gt;"",$N68&lt;TODAY(),$R68&gt;0),"Maßnahmentermin überfällig",IF($T68="Bereit","Freigaben und Kapazität vollständig","Plan weiterverfolgen"))))))))))</f>
        <v/>
      </c>
    </row>
    <row r="69" outlineLevel="1">
      <c r="A69" s="12" t="n"/>
      <c r="B69" s="12" t="n"/>
      <c r="C69" s="12" t="n"/>
      <c r="D69" s="13" t="n"/>
      <c r="E69" s="13" t="n"/>
      <c r="F69" s="14" t="n"/>
      <c r="G69" s="14" t="n"/>
      <c r="H69" s="14" t="n"/>
      <c r="I69" s="32" t="n"/>
      <c r="J69" s="33" t="n"/>
      <c r="K69" s="17" t="n"/>
      <c r="L69" s="14" t="n"/>
      <c r="M69" s="12" t="n"/>
      <c r="N69" s="13" t="n"/>
      <c r="O69" s="34">
        <f>IF(OR($A69="",$I69="",$J69="",$K69=""),"",IFERROR(ROUNDUP($I69/($J69*(1-$K69)),0),""))</f>
        <v/>
      </c>
      <c r="P69" s="34">
        <f>IF(OR($A69="",$D69="",$E69=""),"",IFERROR($E69-$D69+1,""))</f>
        <v/>
      </c>
      <c r="Q69" s="19">
        <f>IF($A69="","",IF(OR($O69="",$P69=""),"",IF($O69&lt;=$P69,"Ausreichend","Engpass")))</f>
        <v/>
      </c>
      <c r="R69" s="20">
        <f>IF($A69="","",COUNTIF($F69:$H69,"Offen")+COUNTIF($F69:$H69,"In Arbeit"))</f>
        <v/>
      </c>
      <c r="S69" s="34">
        <f>IF(OR($A69="",$D69=""),"",IFERROR($D69-TODAY(),""))</f>
        <v/>
      </c>
      <c r="T69" s="19">
        <f>IF($A69="","",IF(COUNTIF($A$3:$A$102,$A69)&gt;1,"Prüfen",IF(Parameter!$B$2="","Prüfen",IF(OR($B69="",$C69="",$D69="",$E69="",$F69="",$G69="",$H69="",$I69="",$J69="",$K69="",$L69=""),"Angaben fehlen",IF(OR($E69&lt;$D69,$I69&lt;=0,$J69&lt;=0,$K69&lt;0,$K69&gt;=1),"Prüfen",IF(OR($Q69="Engpass",AND($R69&gt;0,$S69&lt;=Parameter!$B$2),AND($N69&lt;&gt;"",$N69&lt;TODAY(),$R69&gt;0)),"Kritisch",IF(AND($R69=0,$Q69="Ausreichend"),"Bereit","In Vorbereitung")))))))</f>
        <v/>
      </c>
      <c r="U69" s="6">
        <f>IF($A69="","",IF(COUNTIF($A$3:$A$102,$A69)&gt;1,"Anlauf-ID doppelt",IF(Parameter!$B$2="","Warnhorizont in Parameter ergänzen",IF(OR($B69="",$C69="",$D69="",$E69="",$F69="",$G69="",$H69="",$I69="",$J69="",$K69="",$L69=""),"Pflichtangaben ergänzen",IF($E69&lt;$D69,"Ramp-up-Ende vor Serienstart",IF(OR($I69&lt;=0,$J69&lt;=0,$K69&lt;0,$K69&gt;=1),"Mengen, Kapazität oder Reserve prüfen",IF($Q69="Engpass","Kapazität oder Zeitraum prüfen",IF(AND($R69&gt;0,$S69&lt;=Parameter!$B$2),"Freigaben vor Serienstart klären",IF(AND($N69&lt;&gt;"",$N69&lt;TODAY(),$R69&gt;0),"Maßnahmentermin überfällig",IF($T69="Bereit","Freigaben und Kapazität vollständig","Plan weiterverfolgen"))))))))))</f>
        <v/>
      </c>
    </row>
    <row r="70" outlineLevel="1">
      <c r="A70" s="12" t="n"/>
      <c r="B70" s="12" t="n"/>
      <c r="C70" s="12" t="n"/>
      <c r="D70" s="13" t="n"/>
      <c r="E70" s="13" t="n"/>
      <c r="F70" s="14" t="n"/>
      <c r="G70" s="14" t="n"/>
      <c r="H70" s="14" t="n"/>
      <c r="I70" s="32" t="n"/>
      <c r="J70" s="33" t="n"/>
      <c r="K70" s="17" t="n"/>
      <c r="L70" s="14" t="n"/>
      <c r="M70" s="12" t="n"/>
      <c r="N70" s="13" t="n"/>
      <c r="O70" s="35">
        <f>IF(OR($A70="",$I70="",$J70="",$K70=""),"",IFERROR(ROUNDUP($I70/($J70*(1-$K70)),0),""))</f>
        <v/>
      </c>
      <c r="P70" s="35">
        <f>IF(OR($A70="",$D70="",$E70=""),"",IFERROR($E70-$D70+1,""))</f>
        <v/>
      </c>
      <c r="Q70" s="22">
        <f>IF($A70="","",IF(OR($O70="",$P70=""),"",IF($O70&lt;=$P70,"Ausreichend","Engpass")))</f>
        <v/>
      </c>
      <c r="R70" s="23">
        <f>IF($A70="","",COUNTIF($F70:$H70,"Offen")+COUNTIF($F70:$H70,"In Arbeit"))</f>
        <v/>
      </c>
      <c r="S70" s="35">
        <f>IF(OR($A70="",$D70=""),"",IFERROR($D70-TODAY(),""))</f>
        <v/>
      </c>
      <c r="T70" s="22">
        <f>IF($A70="","",IF(COUNTIF($A$3:$A$102,$A70)&gt;1,"Prüfen",IF(Parameter!$B$2="","Prüfen",IF(OR($B70="",$C70="",$D70="",$E70="",$F70="",$G70="",$H70="",$I70="",$J70="",$K70="",$L70=""),"Angaben fehlen",IF(OR($E70&lt;$D70,$I70&lt;=0,$J70&lt;=0,$K70&lt;0,$K70&gt;=1),"Prüfen",IF(OR($Q70="Engpass",AND($R70&gt;0,$S70&lt;=Parameter!$B$2),AND($N70&lt;&gt;"",$N70&lt;TODAY(),$R70&gt;0)),"Kritisch",IF(AND($R70=0,$Q70="Ausreichend"),"Bereit","In Vorbereitung")))))))</f>
        <v/>
      </c>
      <c r="U70" s="8">
        <f>IF($A70="","",IF(COUNTIF($A$3:$A$102,$A70)&gt;1,"Anlauf-ID doppelt",IF(Parameter!$B$2="","Warnhorizont in Parameter ergänzen",IF(OR($B70="",$C70="",$D70="",$E70="",$F70="",$G70="",$H70="",$I70="",$J70="",$K70="",$L70=""),"Pflichtangaben ergänzen",IF($E70&lt;$D70,"Ramp-up-Ende vor Serienstart",IF(OR($I70&lt;=0,$J70&lt;=0,$K70&lt;0,$K70&gt;=1),"Mengen, Kapazität oder Reserve prüfen",IF($Q70="Engpass","Kapazität oder Zeitraum prüfen",IF(AND($R70&gt;0,$S70&lt;=Parameter!$B$2),"Freigaben vor Serienstart klären",IF(AND($N70&lt;&gt;"",$N70&lt;TODAY(),$R70&gt;0),"Maßnahmentermin überfällig",IF($T70="Bereit","Freigaben und Kapazität vollständig","Plan weiterverfolgen"))))))))))</f>
        <v/>
      </c>
    </row>
    <row r="71" outlineLevel="1">
      <c r="A71" s="12" t="n"/>
      <c r="B71" s="12" t="n"/>
      <c r="C71" s="12" t="n"/>
      <c r="D71" s="13" t="n"/>
      <c r="E71" s="13" t="n"/>
      <c r="F71" s="14" t="n"/>
      <c r="G71" s="14" t="n"/>
      <c r="H71" s="14" t="n"/>
      <c r="I71" s="32" t="n"/>
      <c r="J71" s="33" t="n"/>
      <c r="K71" s="17" t="n"/>
      <c r="L71" s="14" t="n"/>
      <c r="M71" s="12" t="n"/>
      <c r="N71" s="13" t="n"/>
      <c r="O71" s="34">
        <f>IF(OR($A71="",$I71="",$J71="",$K71=""),"",IFERROR(ROUNDUP($I71/($J71*(1-$K71)),0),""))</f>
        <v/>
      </c>
      <c r="P71" s="34">
        <f>IF(OR($A71="",$D71="",$E71=""),"",IFERROR($E71-$D71+1,""))</f>
        <v/>
      </c>
      <c r="Q71" s="19">
        <f>IF($A71="","",IF(OR($O71="",$P71=""),"",IF($O71&lt;=$P71,"Ausreichend","Engpass")))</f>
        <v/>
      </c>
      <c r="R71" s="20">
        <f>IF($A71="","",COUNTIF($F71:$H71,"Offen")+COUNTIF($F71:$H71,"In Arbeit"))</f>
        <v/>
      </c>
      <c r="S71" s="34">
        <f>IF(OR($A71="",$D71=""),"",IFERROR($D71-TODAY(),""))</f>
        <v/>
      </c>
      <c r="T71" s="19">
        <f>IF($A71="","",IF(COUNTIF($A$3:$A$102,$A71)&gt;1,"Prüfen",IF(Parameter!$B$2="","Prüfen",IF(OR($B71="",$C71="",$D71="",$E71="",$F71="",$G71="",$H71="",$I71="",$J71="",$K71="",$L71=""),"Angaben fehlen",IF(OR($E71&lt;$D71,$I71&lt;=0,$J71&lt;=0,$K71&lt;0,$K71&gt;=1),"Prüfen",IF(OR($Q71="Engpass",AND($R71&gt;0,$S71&lt;=Parameter!$B$2),AND($N71&lt;&gt;"",$N71&lt;TODAY(),$R71&gt;0)),"Kritisch",IF(AND($R71=0,$Q71="Ausreichend"),"Bereit","In Vorbereitung")))))))</f>
        <v/>
      </c>
      <c r="U71" s="6">
        <f>IF($A71="","",IF(COUNTIF($A$3:$A$102,$A71)&gt;1,"Anlauf-ID doppelt",IF(Parameter!$B$2="","Warnhorizont in Parameter ergänzen",IF(OR($B71="",$C71="",$D71="",$E71="",$F71="",$G71="",$H71="",$I71="",$J71="",$K71="",$L71=""),"Pflichtangaben ergänzen",IF($E71&lt;$D71,"Ramp-up-Ende vor Serienstart",IF(OR($I71&lt;=0,$J71&lt;=0,$K71&lt;0,$K71&gt;=1),"Mengen, Kapazität oder Reserve prüfen",IF($Q71="Engpass","Kapazität oder Zeitraum prüfen",IF(AND($R71&gt;0,$S71&lt;=Parameter!$B$2),"Freigaben vor Serienstart klären",IF(AND($N71&lt;&gt;"",$N71&lt;TODAY(),$R71&gt;0),"Maßnahmentermin überfällig",IF($T71="Bereit","Freigaben und Kapazität vollständig","Plan weiterverfolgen"))))))))))</f>
        <v/>
      </c>
    </row>
    <row r="72" outlineLevel="1">
      <c r="A72" s="12" t="n"/>
      <c r="B72" s="12" t="n"/>
      <c r="C72" s="12" t="n"/>
      <c r="D72" s="13" t="n"/>
      <c r="E72" s="13" t="n"/>
      <c r="F72" s="14" t="n"/>
      <c r="G72" s="14" t="n"/>
      <c r="H72" s="14" t="n"/>
      <c r="I72" s="32" t="n"/>
      <c r="J72" s="33" t="n"/>
      <c r="K72" s="17" t="n"/>
      <c r="L72" s="14" t="n"/>
      <c r="M72" s="12" t="n"/>
      <c r="N72" s="13" t="n"/>
      <c r="O72" s="35">
        <f>IF(OR($A72="",$I72="",$J72="",$K72=""),"",IFERROR(ROUNDUP($I72/($J72*(1-$K72)),0),""))</f>
        <v/>
      </c>
      <c r="P72" s="35">
        <f>IF(OR($A72="",$D72="",$E72=""),"",IFERROR($E72-$D72+1,""))</f>
        <v/>
      </c>
      <c r="Q72" s="22">
        <f>IF($A72="","",IF(OR($O72="",$P72=""),"",IF($O72&lt;=$P72,"Ausreichend","Engpass")))</f>
        <v/>
      </c>
      <c r="R72" s="23">
        <f>IF($A72="","",COUNTIF($F72:$H72,"Offen")+COUNTIF($F72:$H72,"In Arbeit"))</f>
        <v/>
      </c>
      <c r="S72" s="35">
        <f>IF(OR($A72="",$D72=""),"",IFERROR($D72-TODAY(),""))</f>
        <v/>
      </c>
      <c r="T72" s="22">
        <f>IF($A72="","",IF(COUNTIF($A$3:$A$102,$A72)&gt;1,"Prüfen",IF(Parameter!$B$2="","Prüfen",IF(OR($B72="",$C72="",$D72="",$E72="",$F72="",$G72="",$H72="",$I72="",$J72="",$K72="",$L72=""),"Angaben fehlen",IF(OR($E72&lt;$D72,$I72&lt;=0,$J72&lt;=0,$K72&lt;0,$K72&gt;=1),"Prüfen",IF(OR($Q72="Engpass",AND($R72&gt;0,$S72&lt;=Parameter!$B$2),AND($N72&lt;&gt;"",$N72&lt;TODAY(),$R72&gt;0)),"Kritisch",IF(AND($R72=0,$Q72="Ausreichend"),"Bereit","In Vorbereitung")))))))</f>
        <v/>
      </c>
      <c r="U72" s="8">
        <f>IF($A72="","",IF(COUNTIF($A$3:$A$102,$A72)&gt;1,"Anlauf-ID doppelt",IF(Parameter!$B$2="","Warnhorizont in Parameter ergänzen",IF(OR($B72="",$C72="",$D72="",$E72="",$F72="",$G72="",$H72="",$I72="",$J72="",$K72="",$L72=""),"Pflichtangaben ergänzen",IF($E72&lt;$D72,"Ramp-up-Ende vor Serienstart",IF(OR($I72&lt;=0,$J72&lt;=0,$K72&lt;0,$K72&gt;=1),"Mengen, Kapazität oder Reserve prüfen",IF($Q72="Engpass","Kapazität oder Zeitraum prüfen",IF(AND($R72&gt;0,$S72&lt;=Parameter!$B$2),"Freigaben vor Serienstart klären",IF(AND($N72&lt;&gt;"",$N72&lt;TODAY(),$R72&gt;0),"Maßnahmentermin überfällig",IF($T72="Bereit","Freigaben und Kapazität vollständig","Plan weiterverfolgen"))))))))))</f>
        <v/>
      </c>
    </row>
    <row r="73" outlineLevel="1">
      <c r="A73" s="12" t="n"/>
      <c r="B73" s="12" t="n"/>
      <c r="C73" s="12" t="n"/>
      <c r="D73" s="13" t="n"/>
      <c r="E73" s="13" t="n"/>
      <c r="F73" s="14" t="n"/>
      <c r="G73" s="14" t="n"/>
      <c r="H73" s="14" t="n"/>
      <c r="I73" s="32" t="n"/>
      <c r="J73" s="33" t="n"/>
      <c r="K73" s="17" t="n"/>
      <c r="L73" s="14" t="n"/>
      <c r="M73" s="12" t="n"/>
      <c r="N73" s="13" t="n"/>
      <c r="O73" s="34">
        <f>IF(OR($A73="",$I73="",$J73="",$K73=""),"",IFERROR(ROUNDUP($I73/($J73*(1-$K73)),0),""))</f>
        <v/>
      </c>
      <c r="P73" s="34">
        <f>IF(OR($A73="",$D73="",$E73=""),"",IFERROR($E73-$D73+1,""))</f>
        <v/>
      </c>
      <c r="Q73" s="19">
        <f>IF($A73="","",IF(OR($O73="",$P73=""),"",IF($O73&lt;=$P73,"Ausreichend","Engpass")))</f>
        <v/>
      </c>
      <c r="R73" s="20">
        <f>IF($A73="","",COUNTIF($F73:$H73,"Offen")+COUNTIF($F73:$H73,"In Arbeit"))</f>
        <v/>
      </c>
      <c r="S73" s="34">
        <f>IF(OR($A73="",$D73=""),"",IFERROR($D73-TODAY(),""))</f>
        <v/>
      </c>
      <c r="T73" s="19">
        <f>IF($A73="","",IF(COUNTIF($A$3:$A$102,$A73)&gt;1,"Prüfen",IF(Parameter!$B$2="","Prüfen",IF(OR($B73="",$C73="",$D73="",$E73="",$F73="",$G73="",$H73="",$I73="",$J73="",$K73="",$L73=""),"Angaben fehlen",IF(OR($E73&lt;$D73,$I73&lt;=0,$J73&lt;=0,$K73&lt;0,$K73&gt;=1),"Prüfen",IF(OR($Q73="Engpass",AND($R73&gt;0,$S73&lt;=Parameter!$B$2),AND($N73&lt;&gt;"",$N73&lt;TODAY(),$R73&gt;0)),"Kritisch",IF(AND($R73=0,$Q73="Ausreichend"),"Bereit","In Vorbereitung")))))))</f>
        <v/>
      </c>
      <c r="U73" s="6">
        <f>IF($A73="","",IF(COUNTIF($A$3:$A$102,$A73)&gt;1,"Anlauf-ID doppelt",IF(Parameter!$B$2="","Warnhorizont in Parameter ergänzen",IF(OR($B73="",$C73="",$D73="",$E73="",$F73="",$G73="",$H73="",$I73="",$J73="",$K73="",$L73=""),"Pflichtangaben ergänzen",IF($E73&lt;$D73,"Ramp-up-Ende vor Serienstart",IF(OR($I73&lt;=0,$J73&lt;=0,$K73&lt;0,$K73&gt;=1),"Mengen, Kapazität oder Reserve prüfen",IF($Q73="Engpass","Kapazität oder Zeitraum prüfen",IF(AND($R73&gt;0,$S73&lt;=Parameter!$B$2),"Freigaben vor Serienstart klären",IF(AND($N73&lt;&gt;"",$N73&lt;TODAY(),$R73&gt;0),"Maßnahmentermin überfällig",IF($T73="Bereit","Freigaben und Kapazität vollständig","Plan weiterverfolgen"))))))))))</f>
        <v/>
      </c>
    </row>
    <row r="74" outlineLevel="1">
      <c r="A74" s="12" t="n"/>
      <c r="B74" s="12" t="n"/>
      <c r="C74" s="12" t="n"/>
      <c r="D74" s="13" t="n"/>
      <c r="E74" s="13" t="n"/>
      <c r="F74" s="14" t="n"/>
      <c r="G74" s="14" t="n"/>
      <c r="H74" s="14" t="n"/>
      <c r="I74" s="32" t="n"/>
      <c r="J74" s="33" t="n"/>
      <c r="K74" s="17" t="n"/>
      <c r="L74" s="14" t="n"/>
      <c r="M74" s="12" t="n"/>
      <c r="N74" s="13" t="n"/>
      <c r="O74" s="35">
        <f>IF(OR($A74="",$I74="",$J74="",$K74=""),"",IFERROR(ROUNDUP($I74/($J74*(1-$K74)),0),""))</f>
        <v/>
      </c>
      <c r="P74" s="35">
        <f>IF(OR($A74="",$D74="",$E74=""),"",IFERROR($E74-$D74+1,""))</f>
        <v/>
      </c>
      <c r="Q74" s="22">
        <f>IF($A74="","",IF(OR($O74="",$P74=""),"",IF($O74&lt;=$P74,"Ausreichend","Engpass")))</f>
        <v/>
      </c>
      <c r="R74" s="23">
        <f>IF($A74="","",COUNTIF($F74:$H74,"Offen")+COUNTIF($F74:$H74,"In Arbeit"))</f>
        <v/>
      </c>
      <c r="S74" s="35">
        <f>IF(OR($A74="",$D74=""),"",IFERROR($D74-TODAY(),""))</f>
        <v/>
      </c>
      <c r="T74" s="22">
        <f>IF($A74="","",IF(COUNTIF($A$3:$A$102,$A74)&gt;1,"Prüfen",IF(Parameter!$B$2="","Prüfen",IF(OR($B74="",$C74="",$D74="",$E74="",$F74="",$G74="",$H74="",$I74="",$J74="",$K74="",$L74=""),"Angaben fehlen",IF(OR($E74&lt;$D74,$I74&lt;=0,$J74&lt;=0,$K74&lt;0,$K74&gt;=1),"Prüfen",IF(OR($Q74="Engpass",AND($R74&gt;0,$S74&lt;=Parameter!$B$2),AND($N74&lt;&gt;"",$N74&lt;TODAY(),$R74&gt;0)),"Kritisch",IF(AND($R74=0,$Q74="Ausreichend"),"Bereit","In Vorbereitung")))))))</f>
        <v/>
      </c>
      <c r="U74" s="8">
        <f>IF($A74="","",IF(COUNTIF($A$3:$A$102,$A74)&gt;1,"Anlauf-ID doppelt",IF(Parameter!$B$2="","Warnhorizont in Parameter ergänzen",IF(OR($B74="",$C74="",$D74="",$E74="",$F74="",$G74="",$H74="",$I74="",$J74="",$K74="",$L74=""),"Pflichtangaben ergänzen",IF($E74&lt;$D74,"Ramp-up-Ende vor Serienstart",IF(OR($I74&lt;=0,$J74&lt;=0,$K74&lt;0,$K74&gt;=1),"Mengen, Kapazität oder Reserve prüfen",IF($Q74="Engpass","Kapazität oder Zeitraum prüfen",IF(AND($R74&gt;0,$S74&lt;=Parameter!$B$2),"Freigaben vor Serienstart klären",IF(AND($N74&lt;&gt;"",$N74&lt;TODAY(),$R74&gt;0),"Maßnahmentermin überfällig",IF($T74="Bereit","Freigaben und Kapazität vollständig","Plan weiterverfolgen"))))))))))</f>
        <v/>
      </c>
    </row>
    <row r="75" outlineLevel="1">
      <c r="A75" s="12" t="n"/>
      <c r="B75" s="12" t="n"/>
      <c r="C75" s="12" t="n"/>
      <c r="D75" s="13" t="n"/>
      <c r="E75" s="13" t="n"/>
      <c r="F75" s="14" t="n"/>
      <c r="G75" s="14" t="n"/>
      <c r="H75" s="14" t="n"/>
      <c r="I75" s="32" t="n"/>
      <c r="J75" s="33" t="n"/>
      <c r="K75" s="17" t="n"/>
      <c r="L75" s="14" t="n"/>
      <c r="M75" s="12" t="n"/>
      <c r="N75" s="13" t="n"/>
      <c r="O75" s="34">
        <f>IF(OR($A75="",$I75="",$J75="",$K75=""),"",IFERROR(ROUNDUP($I75/($J75*(1-$K75)),0),""))</f>
        <v/>
      </c>
      <c r="P75" s="34">
        <f>IF(OR($A75="",$D75="",$E75=""),"",IFERROR($E75-$D75+1,""))</f>
        <v/>
      </c>
      <c r="Q75" s="19">
        <f>IF($A75="","",IF(OR($O75="",$P75=""),"",IF($O75&lt;=$P75,"Ausreichend","Engpass")))</f>
        <v/>
      </c>
      <c r="R75" s="20">
        <f>IF($A75="","",COUNTIF($F75:$H75,"Offen")+COUNTIF($F75:$H75,"In Arbeit"))</f>
        <v/>
      </c>
      <c r="S75" s="34">
        <f>IF(OR($A75="",$D75=""),"",IFERROR($D75-TODAY(),""))</f>
        <v/>
      </c>
      <c r="T75" s="19">
        <f>IF($A75="","",IF(COUNTIF($A$3:$A$102,$A75)&gt;1,"Prüfen",IF(Parameter!$B$2="","Prüfen",IF(OR($B75="",$C75="",$D75="",$E75="",$F75="",$G75="",$H75="",$I75="",$J75="",$K75="",$L75=""),"Angaben fehlen",IF(OR($E75&lt;$D75,$I75&lt;=0,$J75&lt;=0,$K75&lt;0,$K75&gt;=1),"Prüfen",IF(OR($Q75="Engpass",AND($R75&gt;0,$S75&lt;=Parameter!$B$2),AND($N75&lt;&gt;"",$N75&lt;TODAY(),$R75&gt;0)),"Kritisch",IF(AND($R75=0,$Q75="Ausreichend"),"Bereit","In Vorbereitung")))))))</f>
        <v/>
      </c>
      <c r="U75" s="6">
        <f>IF($A75="","",IF(COUNTIF($A$3:$A$102,$A75)&gt;1,"Anlauf-ID doppelt",IF(Parameter!$B$2="","Warnhorizont in Parameter ergänzen",IF(OR($B75="",$C75="",$D75="",$E75="",$F75="",$G75="",$H75="",$I75="",$J75="",$K75="",$L75=""),"Pflichtangaben ergänzen",IF($E75&lt;$D75,"Ramp-up-Ende vor Serienstart",IF(OR($I75&lt;=0,$J75&lt;=0,$K75&lt;0,$K75&gt;=1),"Mengen, Kapazität oder Reserve prüfen",IF($Q75="Engpass","Kapazität oder Zeitraum prüfen",IF(AND($R75&gt;0,$S75&lt;=Parameter!$B$2),"Freigaben vor Serienstart klären",IF(AND($N75&lt;&gt;"",$N75&lt;TODAY(),$R75&gt;0),"Maßnahmentermin überfällig",IF($T75="Bereit","Freigaben und Kapazität vollständig","Plan weiterverfolgen"))))))))))</f>
        <v/>
      </c>
    </row>
    <row r="76" outlineLevel="1">
      <c r="A76" s="12" t="n"/>
      <c r="B76" s="12" t="n"/>
      <c r="C76" s="12" t="n"/>
      <c r="D76" s="13" t="n"/>
      <c r="E76" s="13" t="n"/>
      <c r="F76" s="14" t="n"/>
      <c r="G76" s="14" t="n"/>
      <c r="H76" s="14" t="n"/>
      <c r="I76" s="32" t="n"/>
      <c r="J76" s="33" t="n"/>
      <c r="K76" s="17" t="n"/>
      <c r="L76" s="14" t="n"/>
      <c r="M76" s="12" t="n"/>
      <c r="N76" s="13" t="n"/>
      <c r="O76" s="35">
        <f>IF(OR($A76="",$I76="",$J76="",$K76=""),"",IFERROR(ROUNDUP($I76/($J76*(1-$K76)),0),""))</f>
        <v/>
      </c>
      <c r="P76" s="35">
        <f>IF(OR($A76="",$D76="",$E76=""),"",IFERROR($E76-$D76+1,""))</f>
        <v/>
      </c>
      <c r="Q76" s="22">
        <f>IF($A76="","",IF(OR($O76="",$P76=""),"",IF($O76&lt;=$P76,"Ausreichend","Engpass")))</f>
        <v/>
      </c>
      <c r="R76" s="23">
        <f>IF($A76="","",COUNTIF($F76:$H76,"Offen")+COUNTIF($F76:$H76,"In Arbeit"))</f>
        <v/>
      </c>
      <c r="S76" s="35">
        <f>IF(OR($A76="",$D76=""),"",IFERROR($D76-TODAY(),""))</f>
        <v/>
      </c>
      <c r="T76" s="22">
        <f>IF($A76="","",IF(COUNTIF($A$3:$A$102,$A76)&gt;1,"Prüfen",IF(Parameter!$B$2="","Prüfen",IF(OR($B76="",$C76="",$D76="",$E76="",$F76="",$G76="",$H76="",$I76="",$J76="",$K76="",$L76=""),"Angaben fehlen",IF(OR($E76&lt;$D76,$I76&lt;=0,$J76&lt;=0,$K76&lt;0,$K76&gt;=1),"Prüfen",IF(OR($Q76="Engpass",AND($R76&gt;0,$S76&lt;=Parameter!$B$2),AND($N76&lt;&gt;"",$N76&lt;TODAY(),$R76&gt;0)),"Kritisch",IF(AND($R76=0,$Q76="Ausreichend"),"Bereit","In Vorbereitung")))))))</f>
        <v/>
      </c>
      <c r="U76" s="8">
        <f>IF($A76="","",IF(COUNTIF($A$3:$A$102,$A76)&gt;1,"Anlauf-ID doppelt",IF(Parameter!$B$2="","Warnhorizont in Parameter ergänzen",IF(OR($B76="",$C76="",$D76="",$E76="",$F76="",$G76="",$H76="",$I76="",$J76="",$K76="",$L76=""),"Pflichtangaben ergänzen",IF($E76&lt;$D76,"Ramp-up-Ende vor Serienstart",IF(OR($I76&lt;=0,$J76&lt;=0,$K76&lt;0,$K76&gt;=1),"Mengen, Kapazität oder Reserve prüfen",IF($Q76="Engpass","Kapazität oder Zeitraum prüfen",IF(AND($R76&gt;0,$S76&lt;=Parameter!$B$2),"Freigaben vor Serienstart klären",IF(AND($N76&lt;&gt;"",$N76&lt;TODAY(),$R76&gt;0),"Maßnahmentermin überfällig",IF($T76="Bereit","Freigaben und Kapazität vollständig","Plan weiterverfolgen"))))))))))</f>
        <v/>
      </c>
    </row>
    <row r="77" outlineLevel="1">
      <c r="A77" s="12" t="n"/>
      <c r="B77" s="12" t="n"/>
      <c r="C77" s="12" t="n"/>
      <c r="D77" s="13" t="n"/>
      <c r="E77" s="13" t="n"/>
      <c r="F77" s="14" t="n"/>
      <c r="G77" s="14" t="n"/>
      <c r="H77" s="14" t="n"/>
      <c r="I77" s="32" t="n"/>
      <c r="J77" s="33" t="n"/>
      <c r="K77" s="17" t="n"/>
      <c r="L77" s="14" t="n"/>
      <c r="M77" s="12" t="n"/>
      <c r="N77" s="13" t="n"/>
      <c r="O77" s="34">
        <f>IF(OR($A77="",$I77="",$J77="",$K77=""),"",IFERROR(ROUNDUP($I77/($J77*(1-$K77)),0),""))</f>
        <v/>
      </c>
      <c r="P77" s="34">
        <f>IF(OR($A77="",$D77="",$E77=""),"",IFERROR($E77-$D77+1,""))</f>
        <v/>
      </c>
      <c r="Q77" s="19">
        <f>IF($A77="","",IF(OR($O77="",$P77=""),"",IF($O77&lt;=$P77,"Ausreichend","Engpass")))</f>
        <v/>
      </c>
      <c r="R77" s="20">
        <f>IF($A77="","",COUNTIF($F77:$H77,"Offen")+COUNTIF($F77:$H77,"In Arbeit"))</f>
        <v/>
      </c>
      <c r="S77" s="34">
        <f>IF(OR($A77="",$D77=""),"",IFERROR($D77-TODAY(),""))</f>
        <v/>
      </c>
      <c r="T77" s="19">
        <f>IF($A77="","",IF(COUNTIF($A$3:$A$102,$A77)&gt;1,"Prüfen",IF(Parameter!$B$2="","Prüfen",IF(OR($B77="",$C77="",$D77="",$E77="",$F77="",$G77="",$H77="",$I77="",$J77="",$K77="",$L77=""),"Angaben fehlen",IF(OR($E77&lt;$D77,$I77&lt;=0,$J77&lt;=0,$K77&lt;0,$K77&gt;=1),"Prüfen",IF(OR($Q77="Engpass",AND($R77&gt;0,$S77&lt;=Parameter!$B$2),AND($N77&lt;&gt;"",$N77&lt;TODAY(),$R77&gt;0)),"Kritisch",IF(AND($R77=0,$Q77="Ausreichend"),"Bereit","In Vorbereitung")))))))</f>
        <v/>
      </c>
      <c r="U77" s="6">
        <f>IF($A77="","",IF(COUNTIF($A$3:$A$102,$A77)&gt;1,"Anlauf-ID doppelt",IF(Parameter!$B$2="","Warnhorizont in Parameter ergänzen",IF(OR($B77="",$C77="",$D77="",$E77="",$F77="",$G77="",$H77="",$I77="",$J77="",$K77="",$L77=""),"Pflichtangaben ergänzen",IF($E77&lt;$D77,"Ramp-up-Ende vor Serienstart",IF(OR($I77&lt;=0,$J77&lt;=0,$K77&lt;0,$K77&gt;=1),"Mengen, Kapazität oder Reserve prüfen",IF($Q77="Engpass","Kapazität oder Zeitraum prüfen",IF(AND($R77&gt;0,$S77&lt;=Parameter!$B$2),"Freigaben vor Serienstart klären",IF(AND($N77&lt;&gt;"",$N77&lt;TODAY(),$R77&gt;0),"Maßnahmentermin überfällig",IF($T77="Bereit","Freigaben und Kapazität vollständig","Plan weiterverfolgen"))))))))))</f>
        <v/>
      </c>
    </row>
    <row r="78" outlineLevel="1">
      <c r="A78" s="12" t="n"/>
      <c r="B78" s="12" t="n"/>
      <c r="C78" s="12" t="n"/>
      <c r="D78" s="13" t="n"/>
      <c r="E78" s="13" t="n"/>
      <c r="F78" s="14" t="n"/>
      <c r="G78" s="14" t="n"/>
      <c r="H78" s="14" t="n"/>
      <c r="I78" s="32" t="n"/>
      <c r="J78" s="33" t="n"/>
      <c r="K78" s="17" t="n"/>
      <c r="L78" s="14" t="n"/>
      <c r="M78" s="12" t="n"/>
      <c r="N78" s="13" t="n"/>
      <c r="O78" s="35">
        <f>IF(OR($A78="",$I78="",$J78="",$K78=""),"",IFERROR(ROUNDUP($I78/($J78*(1-$K78)),0),""))</f>
        <v/>
      </c>
      <c r="P78" s="35">
        <f>IF(OR($A78="",$D78="",$E78=""),"",IFERROR($E78-$D78+1,""))</f>
        <v/>
      </c>
      <c r="Q78" s="22">
        <f>IF($A78="","",IF(OR($O78="",$P78=""),"",IF($O78&lt;=$P78,"Ausreichend","Engpass")))</f>
        <v/>
      </c>
      <c r="R78" s="23">
        <f>IF($A78="","",COUNTIF($F78:$H78,"Offen")+COUNTIF($F78:$H78,"In Arbeit"))</f>
        <v/>
      </c>
      <c r="S78" s="35">
        <f>IF(OR($A78="",$D78=""),"",IFERROR($D78-TODAY(),""))</f>
        <v/>
      </c>
      <c r="T78" s="22">
        <f>IF($A78="","",IF(COUNTIF($A$3:$A$102,$A78)&gt;1,"Prüfen",IF(Parameter!$B$2="","Prüfen",IF(OR($B78="",$C78="",$D78="",$E78="",$F78="",$G78="",$H78="",$I78="",$J78="",$K78="",$L78=""),"Angaben fehlen",IF(OR($E78&lt;$D78,$I78&lt;=0,$J78&lt;=0,$K78&lt;0,$K78&gt;=1),"Prüfen",IF(OR($Q78="Engpass",AND($R78&gt;0,$S78&lt;=Parameter!$B$2),AND($N78&lt;&gt;"",$N78&lt;TODAY(),$R78&gt;0)),"Kritisch",IF(AND($R78=0,$Q78="Ausreichend"),"Bereit","In Vorbereitung")))))))</f>
        <v/>
      </c>
      <c r="U78" s="8">
        <f>IF($A78="","",IF(COUNTIF($A$3:$A$102,$A78)&gt;1,"Anlauf-ID doppelt",IF(Parameter!$B$2="","Warnhorizont in Parameter ergänzen",IF(OR($B78="",$C78="",$D78="",$E78="",$F78="",$G78="",$H78="",$I78="",$J78="",$K78="",$L78=""),"Pflichtangaben ergänzen",IF($E78&lt;$D78,"Ramp-up-Ende vor Serienstart",IF(OR($I78&lt;=0,$J78&lt;=0,$K78&lt;0,$K78&gt;=1),"Mengen, Kapazität oder Reserve prüfen",IF($Q78="Engpass","Kapazität oder Zeitraum prüfen",IF(AND($R78&gt;0,$S78&lt;=Parameter!$B$2),"Freigaben vor Serienstart klären",IF(AND($N78&lt;&gt;"",$N78&lt;TODAY(),$R78&gt;0),"Maßnahmentermin überfällig",IF($T78="Bereit","Freigaben und Kapazität vollständig","Plan weiterverfolgen"))))))))))</f>
        <v/>
      </c>
    </row>
    <row r="79" outlineLevel="1">
      <c r="A79" s="12" t="n"/>
      <c r="B79" s="12" t="n"/>
      <c r="C79" s="12" t="n"/>
      <c r="D79" s="13" t="n"/>
      <c r="E79" s="13" t="n"/>
      <c r="F79" s="14" t="n"/>
      <c r="G79" s="14" t="n"/>
      <c r="H79" s="14" t="n"/>
      <c r="I79" s="32" t="n"/>
      <c r="J79" s="33" t="n"/>
      <c r="K79" s="17" t="n"/>
      <c r="L79" s="14" t="n"/>
      <c r="M79" s="12" t="n"/>
      <c r="N79" s="13" t="n"/>
      <c r="O79" s="34">
        <f>IF(OR($A79="",$I79="",$J79="",$K79=""),"",IFERROR(ROUNDUP($I79/($J79*(1-$K79)),0),""))</f>
        <v/>
      </c>
      <c r="P79" s="34">
        <f>IF(OR($A79="",$D79="",$E79=""),"",IFERROR($E79-$D79+1,""))</f>
        <v/>
      </c>
      <c r="Q79" s="19">
        <f>IF($A79="","",IF(OR($O79="",$P79=""),"",IF($O79&lt;=$P79,"Ausreichend","Engpass")))</f>
        <v/>
      </c>
      <c r="R79" s="20">
        <f>IF($A79="","",COUNTIF($F79:$H79,"Offen")+COUNTIF($F79:$H79,"In Arbeit"))</f>
        <v/>
      </c>
      <c r="S79" s="34">
        <f>IF(OR($A79="",$D79=""),"",IFERROR($D79-TODAY(),""))</f>
        <v/>
      </c>
      <c r="T79" s="19">
        <f>IF($A79="","",IF(COUNTIF($A$3:$A$102,$A79)&gt;1,"Prüfen",IF(Parameter!$B$2="","Prüfen",IF(OR($B79="",$C79="",$D79="",$E79="",$F79="",$G79="",$H79="",$I79="",$J79="",$K79="",$L79=""),"Angaben fehlen",IF(OR($E79&lt;$D79,$I79&lt;=0,$J79&lt;=0,$K79&lt;0,$K79&gt;=1),"Prüfen",IF(OR($Q79="Engpass",AND($R79&gt;0,$S79&lt;=Parameter!$B$2),AND($N79&lt;&gt;"",$N79&lt;TODAY(),$R79&gt;0)),"Kritisch",IF(AND($R79=0,$Q79="Ausreichend"),"Bereit","In Vorbereitung")))))))</f>
        <v/>
      </c>
      <c r="U79" s="6">
        <f>IF($A79="","",IF(COUNTIF($A$3:$A$102,$A79)&gt;1,"Anlauf-ID doppelt",IF(Parameter!$B$2="","Warnhorizont in Parameter ergänzen",IF(OR($B79="",$C79="",$D79="",$E79="",$F79="",$G79="",$H79="",$I79="",$J79="",$K79="",$L79=""),"Pflichtangaben ergänzen",IF($E79&lt;$D79,"Ramp-up-Ende vor Serienstart",IF(OR($I79&lt;=0,$J79&lt;=0,$K79&lt;0,$K79&gt;=1),"Mengen, Kapazität oder Reserve prüfen",IF($Q79="Engpass","Kapazität oder Zeitraum prüfen",IF(AND($R79&gt;0,$S79&lt;=Parameter!$B$2),"Freigaben vor Serienstart klären",IF(AND($N79&lt;&gt;"",$N79&lt;TODAY(),$R79&gt;0),"Maßnahmentermin überfällig",IF($T79="Bereit","Freigaben und Kapazität vollständig","Plan weiterverfolgen"))))))))))</f>
        <v/>
      </c>
    </row>
    <row r="80" outlineLevel="1">
      <c r="A80" s="12" t="n"/>
      <c r="B80" s="12" t="n"/>
      <c r="C80" s="12" t="n"/>
      <c r="D80" s="13" t="n"/>
      <c r="E80" s="13" t="n"/>
      <c r="F80" s="14" t="n"/>
      <c r="G80" s="14" t="n"/>
      <c r="H80" s="14" t="n"/>
      <c r="I80" s="32" t="n"/>
      <c r="J80" s="33" t="n"/>
      <c r="K80" s="17" t="n"/>
      <c r="L80" s="14" t="n"/>
      <c r="M80" s="12" t="n"/>
      <c r="N80" s="13" t="n"/>
      <c r="O80" s="35">
        <f>IF(OR($A80="",$I80="",$J80="",$K80=""),"",IFERROR(ROUNDUP($I80/($J80*(1-$K80)),0),""))</f>
        <v/>
      </c>
      <c r="P80" s="35">
        <f>IF(OR($A80="",$D80="",$E80=""),"",IFERROR($E80-$D80+1,""))</f>
        <v/>
      </c>
      <c r="Q80" s="22">
        <f>IF($A80="","",IF(OR($O80="",$P80=""),"",IF($O80&lt;=$P80,"Ausreichend","Engpass")))</f>
        <v/>
      </c>
      <c r="R80" s="23">
        <f>IF($A80="","",COUNTIF($F80:$H80,"Offen")+COUNTIF($F80:$H80,"In Arbeit"))</f>
        <v/>
      </c>
      <c r="S80" s="35">
        <f>IF(OR($A80="",$D80=""),"",IFERROR($D80-TODAY(),""))</f>
        <v/>
      </c>
      <c r="T80" s="22">
        <f>IF($A80="","",IF(COUNTIF($A$3:$A$102,$A80)&gt;1,"Prüfen",IF(Parameter!$B$2="","Prüfen",IF(OR($B80="",$C80="",$D80="",$E80="",$F80="",$G80="",$H80="",$I80="",$J80="",$K80="",$L80=""),"Angaben fehlen",IF(OR($E80&lt;$D80,$I80&lt;=0,$J80&lt;=0,$K80&lt;0,$K80&gt;=1),"Prüfen",IF(OR($Q80="Engpass",AND($R80&gt;0,$S80&lt;=Parameter!$B$2),AND($N80&lt;&gt;"",$N80&lt;TODAY(),$R80&gt;0)),"Kritisch",IF(AND($R80=0,$Q80="Ausreichend"),"Bereit","In Vorbereitung")))))))</f>
        <v/>
      </c>
      <c r="U80" s="8">
        <f>IF($A80="","",IF(COUNTIF($A$3:$A$102,$A80)&gt;1,"Anlauf-ID doppelt",IF(Parameter!$B$2="","Warnhorizont in Parameter ergänzen",IF(OR($B80="",$C80="",$D80="",$E80="",$F80="",$G80="",$H80="",$I80="",$J80="",$K80="",$L80=""),"Pflichtangaben ergänzen",IF($E80&lt;$D80,"Ramp-up-Ende vor Serienstart",IF(OR($I80&lt;=0,$J80&lt;=0,$K80&lt;0,$K80&gt;=1),"Mengen, Kapazität oder Reserve prüfen",IF($Q80="Engpass","Kapazität oder Zeitraum prüfen",IF(AND($R80&gt;0,$S80&lt;=Parameter!$B$2),"Freigaben vor Serienstart klären",IF(AND($N80&lt;&gt;"",$N80&lt;TODAY(),$R80&gt;0),"Maßnahmentermin überfällig",IF($T80="Bereit","Freigaben und Kapazität vollständig","Plan weiterverfolgen"))))))))))</f>
        <v/>
      </c>
    </row>
    <row r="81" outlineLevel="1">
      <c r="A81" s="12" t="n"/>
      <c r="B81" s="12" t="n"/>
      <c r="C81" s="12" t="n"/>
      <c r="D81" s="13" t="n"/>
      <c r="E81" s="13" t="n"/>
      <c r="F81" s="14" t="n"/>
      <c r="G81" s="14" t="n"/>
      <c r="H81" s="14" t="n"/>
      <c r="I81" s="32" t="n"/>
      <c r="J81" s="33" t="n"/>
      <c r="K81" s="17" t="n"/>
      <c r="L81" s="14" t="n"/>
      <c r="M81" s="12" t="n"/>
      <c r="N81" s="13" t="n"/>
      <c r="O81" s="34">
        <f>IF(OR($A81="",$I81="",$J81="",$K81=""),"",IFERROR(ROUNDUP($I81/($J81*(1-$K81)),0),""))</f>
        <v/>
      </c>
      <c r="P81" s="34">
        <f>IF(OR($A81="",$D81="",$E81=""),"",IFERROR($E81-$D81+1,""))</f>
        <v/>
      </c>
      <c r="Q81" s="19">
        <f>IF($A81="","",IF(OR($O81="",$P81=""),"",IF($O81&lt;=$P81,"Ausreichend","Engpass")))</f>
        <v/>
      </c>
      <c r="R81" s="20">
        <f>IF($A81="","",COUNTIF($F81:$H81,"Offen")+COUNTIF($F81:$H81,"In Arbeit"))</f>
        <v/>
      </c>
      <c r="S81" s="34">
        <f>IF(OR($A81="",$D81=""),"",IFERROR($D81-TODAY(),""))</f>
        <v/>
      </c>
      <c r="T81" s="19">
        <f>IF($A81="","",IF(COUNTIF($A$3:$A$102,$A81)&gt;1,"Prüfen",IF(Parameter!$B$2="","Prüfen",IF(OR($B81="",$C81="",$D81="",$E81="",$F81="",$G81="",$H81="",$I81="",$J81="",$K81="",$L81=""),"Angaben fehlen",IF(OR($E81&lt;$D81,$I81&lt;=0,$J81&lt;=0,$K81&lt;0,$K81&gt;=1),"Prüfen",IF(OR($Q81="Engpass",AND($R81&gt;0,$S81&lt;=Parameter!$B$2),AND($N81&lt;&gt;"",$N81&lt;TODAY(),$R81&gt;0)),"Kritisch",IF(AND($R81=0,$Q81="Ausreichend"),"Bereit","In Vorbereitung")))))))</f>
        <v/>
      </c>
      <c r="U81" s="6">
        <f>IF($A81="","",IF(COUNTIF($A$3:$A$102,$A81)&gt;1,"Anlauf-ID doppelt",IF(Parameter!$B$2="","Warnhorizont in Parameter ergänzen",IF(OR($B81="",$C81="",$D81="",$E81="",$F81="",$G81="",$H81="",$I81="",$J81="",$K81="",$L81=""),"Pflichtangaben ergänzen",IF($E81&lt;$D81,"Ramp-up-Ende vor Serienstart",IF(OR($I81&lt;=0,$J81&lt;=0,$K81&lt;0,$K81&gt;=1),"Mengen, Kapazität oder Reserve prüfen",IF($Q81="Engpass","Kapazität oder Zeitraum prüfen",IF(AND($R81&gt;0,$S81&lt;=Parameter!$B$2),"Freigaben vor Serienstart klären",IF(AND($N81&lt;&gt;"",$N81&lt;TODAY(),$R81&gt;0),"Maßnahmentermin überfällig",IF($T81="Bereit","Freigaben und Kapazität vollständig","Plan weiterverfolgen"))))))))))</f>
        <v/>
      </c>
    </row>
    <row r="82" outlineLevel="1">
      <c r="A82" s="12" t="n"/>
      <c r="B82" s="12" t="n"/>
      <c r="C82" s="12" t="n"/>
      <c r="D82" s="13" t="n"/>
      <c r="E82" s="13" t="n"/>
      <c r="F82" s="14" t="n"/>
      <c r="G82" s="14" t="n"/>
      <c r="H82" s="14" t="n"/>
      <c r="I82" s="32" t="n"/>
      <c r="J82" s="33" t="n"/>
      <c r="K82" s="17" t="n"/>
      <c r="L82" s="14" t="n"/>
      <c r="M82" s="12" t="n"/>
      <c r="N82" s="13" t="n"/>
      <c r="O82" s="35">
        <f>IF(OR($A82="",$I82="",$J82="",$K82=""),"",IFERROR(ROUNDUP($I82/($J82*(1-$K82)),0),""))</f>
        <v/>
      </c>
      <c r="P82" s="35">
        <f>IF(OR($A82="",$D82="",$E82=""),"",IFERROR($E82-$D82+1,""))</f>
        <v/>
      </c>
      <c r="Q82" s="22">
        <f>IF($A82="","",IF(OR($O82="",$P82=""),"",IF($O82&lt;=$P82,"Ausreichend","Engpass")))</f>
        <v/>
      </c>
      <c r="R82" s="23">
        <f>IF($A82="","",COUNTIF($F82:$H82,"Offen")+COUNTIF($F82:$H82,"In Arbeit"))</f>
        <v/>
      </c>
      <c r="S82" s="35">
        <f>IF(OR($A82="",$D82=""),"",IFERROR($D82-TODAY(),""))</f>
        <v/>
      </c>
      <c r="T82" s="22">
        <f>IF($A82="","",IF(COUNTIF($A$3:$A$102,$A82)&gt;1,"Prüfen",IF(Parameter!$B$2="","Prüfen",IF(OR($B82="",$C82="",$D82="",$E82="",$F82="",$G82="",$H82="",$I82="",$J82="",$K82="",$L82=""),"Angaben fehlen",IF(OR($E82&lt;$D82,$I82&lt;=0,$J82&lt;=0,$K82&lt;0,$K82&gt;=1),"Prüfen",IF(OR($Q82="Engpass",AND($R82&gt;0,$S82&lt;=Parameter!$B$2),AND($N82&lt;&gt;"",$N82&lt;TODAY(),$R82&gt;0)),"Kritisch",IF(AND($R82=0,$Q82="Ausreichend"),"Bereit","In Vorbereitung")))))))</f>
        <v/>
      </c>
      <c r="U82" s="8">
        <f>IF($A82="","",IF(COUNTIF($A$3:$A$102,$A82)&gt;1,"Anlauf-ID doppelt",IF(Parameter!$B$2="","Warnhorizont in Parameter ergänzen",IF(OR($B82="",$C82="",$D82="",$E82="",$F82="",$G82="",$H82="",$I82="",$J82="",$K82="",$L82=""),"Pflichtangaben ergänzen",IF($E82&lt;$D82,"Ramp-up-Ende vor Serienstart",IF(OR($I82&lt;=0,$J82&lt;=0,$K82&lt;0,$K82&gt;=1),"Mengen, Kapazität oder Reserve prüfen",IF($Q82="Engpass","Kapazität oder Zeitraum prüfen",IF(AND($R82&gt;0,$S82&lt;=Parameter!$B$2),"Freigaben vor Serienstart klären",IF(AND($N82&lt;&gt;"",$N82&lt;TODAY(),$R82&gt;0),"Maßnahmentermin überfällig",IF($T82="Bereit","Freigaben und Kapazität vollständig","Plan weiterverfolgen"))))))))))</f>
        <v/>
      </c>
    </row>
    <row r="83" outlineLevel="1">
      <c r="A83" s="12" t="n"/>
      <c r="B83" s="12" t="n"/>
      <c r="C83" s="12" t="n"/>
      <c r="D83" s="13" t="n"/>
      <c r="E83" s="13" t="n"/>
      <c r="F83" s="14" t="n"/>
      <c r="G83" s="14" t="n"/>
      <c r="H83" s="14" t="n"/>
      <c r="I83" s="32" t="n"/>
      <c r="J83" s="33" t="n"/>
      <c r="K83" s="17" t="n"/>
      <c r="L83" s="14" t="n"/>
      <c r="M83" s="12" t="n"/>
      <c r="N83" s="13" t="n"/>
      <c r="O83" s="34">
        <f>IF(OR($A83="",$I83="",$J83="",$K83=""),"",IFERROR(ROUNDUP($I83/($J83*(1-$K83)),0),""))</f>
        <v/>
      </c>
      <c r="P83" s="34">
        <f>IF(OR($A83="",$D83="",$E83=""),"",IFERROR($E83-$D83+1,""))</f>
        <v/>
      </c>
      <c r="Q83" s="19">
        <f>IF($A83="","",IF(OR($O83="",$P83=""),"",IF($O83&lt;=$P83,"Ausreichend","Engpass")))</f>
        <v/>
      </c>
      <c r="R83" s="20">
        <f>IF($A83="","",COUNTIF($F83:$H83,"Offen")+COUNTIF($F83:$H83,"In Arbeit"))</f>
        <v/>
      </c>
      <c r="S83" s="34">
        <f>IF(OR($A83="",$D83=""),"",IFERROR($D83-TODAY(),""))</f>
        <v/>
      </c>
      <c r="T83" s="19">
        <f>IF($A83="","",IF(COUNTIF($A$3:$A$102,$A83)&gt;1,"Prüfen",IF(Parameter!$B$2="","Prüfen",IF(OR($B83="",$C83="",$D83="",$E83="",$F83="",$G83="",$H83="",$I83="",$J83="",$K83="",$L83=""),"Angaben fehlen",IF(OR($E83&lt;$D83,$I83&lt;=0,$J83&lt;=0,$K83&lt;0,$K83&gt;=1),"Prüfen",IF(OR($Q83="Engpass",AND($R83&gt;0,$S83&lt;=Parameter!$B$2),AND($N83&lt;&gt;"",$N83&lt;TODAY(),$R83&gt;0)),"Kritisch",IF(AND($R83=0,$Q83="Ausreichend"),"Bereit","In Vorbereitung")))))))</f>
        <v/>
      </c>
      <c r="U83" s="6">
        <f>IF($A83="","",IF(COUNTIF($A$3:$A$102,$A83)&gt;1,"Anlauf-ID doppelt",IF(Parameter!$B$2="","Warnhorizont in Parameter ergänzen",IF(OR($B83="",$C83="",$D83="",$E83="",$F83="",$G83="",$H83="",$I83="",$J83="",$K83="",$L83=""),"Pflichtangaben ergänzen",IF($E83&lt;$D83,"Ramp-up-Ende vor Serienstart",IF(OR($I83&lt;=0,$J83&lt;=0,$K83&lt;0,$K83&gt;=1),"Mengen, Kapazität oder Reserve prüfen",IF($Q83="Engpass","Kapazität oder Zeitraum prüfen",IF(AND($R83&gt;0,$S83&lt;=Parameter!$B$2),"Freigaben vor Serienstart klären",IF(AND($N83&lt;&gt;"",$N83&lt;TODAY(),$R83&gt;0),"Maßnahmentermin überfällig",IF($T83="Bereit","Freigaben und Kapazität vollständig","Plan weiterverfolgen"))))))))))</f>
        <v/>
      </c>
    </row>
    <row r="84" outlineLevel="1">
      <c r="A84" s="12" t="n"/>
      <c r="B84" s="12" t="n"/>
      <c r="C84" s="12" t="n"/>
      <c r="D84" s="13" t="n"/>
      <c r="E84" s="13" t="n"/>
      <c r="F84" s="14" t="n"/>
      <c r="G84" s="14" t="n"/>
      <c r="H84" s="14" t="n"/>
      <c r="I84" s="32" t="n"/>
      <c r="J84" s="33" t="n"/>
      <c r="K84" s="17" t="n"/>
      <c r="L84" s="14" t="n"/>
      <c r="M84" s="12" t="n"/>
      <c r="N84" s="13" t="n"/>
      <c r="O84" s="35">
        <f>IF(OR($A84="",$I84="",$J84="",$K84=""),"",IFERROR(ROUNDUP($I84/($J84*(1-$K84)),0),""))</f>
        <v/>
      </c>
      <c r="P84" s="35">
        <f>IF(OR($A84="",$D84="",$E84=""),"",IFERROR($E84-$D84+1,""))</f>
        <v/>
      </c>
      <c r="Q84" s="22">
        <f>IF($A84="","",IF(OR($O84="",$P84=""),"",IF($O84&lt;=$P84,"Ausreichend","Engpass")))</f>
        <v/>
      </c>
      <c r="R84" s="23">
        <f>IF($A84="","",COUNTIF($F84:$H84,"Offen")+COUNTIF($F84:$H84,"In Arbeit"))</f>
        <v/>
      </c>
      <c r="S84" s="35">
        <f>IF(OR($A84="",$D84=""),"",IFERROR($D84-TODAY(),""))</f>
        <v/>
      </c>
      <c r="T84" s="22">
        <f>IF($A84="","",IF(COUNTIF($A$3:$A$102,$A84)&gt;1,"Prüfen",IF(Parameter!$B$2="","Prüfen",IF(OR($B84="",$C84="",$D84="",$E84="",$F84="",$G84="",$H84="",$I84="",$J84="",$K84="",$L84=""),"Angaben fehlen",IF(OR($E84&lt;$D84,$I84&lt;=0,$J84&lt;=0,$K84&lt;0,$K84&gt;=1),"Prüfen",IF(OR($Q84="Engpass",AND($R84&gt;0,$S84&lt;=Parameter!$B$2),AND($N84&lt;&gt;"",$N84&lt;TODAY(),$R84&gt;0)),"Kritisch",IF(AND($R84=0,$Q84="Ausreichend"),"Bereit","In Vorbereitung")))))))</f>
        <v/>
      </c>
      <c r="U84" s="8">
        <f>IF($A84="","",IF(COUNTIF($A$3:$A$102,$A84)&gt;1,"Anlauf-ID doppelt",IF(Parameter!$B$2="","Warnhorizont in Parameter ergänzen",IF(OR($B84="",$C84="",$D84="",$E84="",$F84="",$G84="",$H84="",$I84="",$J84="",$K84="",$L84=""),"Pflichtangaben ergänzen",IF($E84&lt;$D84,"Ramp-up-Ende vor Serienstart",IF(OR($I84&lt;=0,$J84&lt;=0,$K84&lt;0,$K84&gt;=1),"Mengen, Kapazität oder Reserve prüfen",IF($Q84="Engpass","Kapazität oder Zeitraum prüfen",IF(AND($R84&gt;0,$S84&lt;=Parameter!$B$2),"Freigaben vor Serienstart klären",IF(AND($N84&lt;&gt;"",$N84&lt;TODAY(),$R84&gt;0),"Maßnahmentermin überfällig",IF($T84="Bereit","Freigaben und Kapazität vollständig","Plan weiterverfolgen"))))))))))</f>
        <v/>
      </c>
    </row>
    <row r="85" outlineLevel="1">
      <c r="A85" s="12" t="n"/>
      <c r="B85" s="12" t="n"/>
      <c r="C85" s="12" t="n"/>
      <c r="D85" s="13" t="n"/>
      <c r="E85" s="13" t="n"/>
      <c r="F85" s="14" t="n"/>
      <c r="G85" s="14" t="n"/>
      <c r="H85" s="14" t="n"/>
      <c r="I85" s="32" t="n"/>
      <c r="J85" s="33" t="n"/>
      <c r="K85" s="17" t="n"/>
      <c r="L85" s="14" t="n"/>
      <c r="M85" s="12" t="n"/>
      <c r="N85" s="13" t="n"/>
      <c r="O85" s="34">
        <f>IF(OR($A85="",$I85="",$J85="",$K85=""),"",IFERROR(ROUNDUP($I85/($J85*(1-$K85)),0),""))</f>
        <v/>
      </c>
      <c r="P85" s="34">
        <f>IF(OR($A85="",$D85="",$E85=""),"",IFERROR($E85-$D85+1,""))</f>
        <v/>
      </c>
      <c r="Q85" s="19">
        <f>IF($A85="","",IF(OR($O85="",$P85=""),"",IF($O85&lt;=$P85,"Ausreichend","Engpass")))</f>
        <v/>
      </c>
      <c r="R85" s="20">
        <f>IF($A85="","",COUNTIF($F85:$H85,"Offen")+COUNTIF($F85:$H85,"In Arbeit"))</f>
        <v/>
      </c>
      <c r="S85" s="34">
        <f>IF(OR($A85="",$D85=""),"",IFERROR($D85-TODAY(),""))</f>
        <v/>
      </c>
      <c r="T85" s="19">
        <f>IF($A85="","",IF(COUNTIF($A$3:$A$102,$A85)&gt;1,"Prüfen",IF(Parameter!$B$2="","Prüfen",IF(OR($B85="",$C85="",$D85="",$E85="",$F85="",$G85="",$H85="",$I85="",$J85="",$K85="",$L85=""),"Angaben fehlen",IF(OR($E85&lt;$D85,$I85&lt;=0,$J85&lt;=0,$K85&lt;0,$K85&gt;=1),"Prüfen",IF(OR($Q85="Engpass",AND($R85&gt;0,$S85&lt;=Parameter!$B$2),AND($N85&lt;&gt;"",$N85&lt;TODAY(),$R85&gt;0)),"Kritisch",IF(AND($R85=0,$Q85="Ausreichend"),"Bereit","In Vorbereitung")))))))</f>
        <v/>
      </c>
      <c r="U85" s="6">
        <f>IF($A85="","",IF(COUNTIF($A$3:$A$102,$A85)&gt;1,"Anlauf-ID doppelt",IF(Parameter!$B$2="","Warnhorizont in Parameter ergänzen",IF(OR($B85="",$C85="",$D85="",$E85="",$F85="",$G85="",$H85="",$I85="",$J85="",$K85="",$L85=""),"Pflichtangaben ergänzen",IF($E85&lt;$D85,"Ramp-up-Ende vor Serienstart",IF(OR($I85&lt;=0,$J85&lt;=0,$K85&lt;0,$K85&gt;=1),"Mengen, Kapazität oder Reserve prüfen",IF($Q85="Engpass","Kapazität oder Zeitraum prüfen",IF(AND($R85&gt;0,$S85&lt;=Parameter!$B$2),"Freigaben vor Serienstart klären",IF(AND($N85&lt;&gt;"",$N85&lt;TODAY(),$R85&gt;0),"Maßnahmentermin überfällig",IF($T85="Bereit","Freigaben und Kapazität vollständig","Plan weiterverfolgen"))))))))))</f>
        <v/>
      </c>
    </row>
    <row r="86" outlineLevel="1">
      <c r="A86" s="12" t="n"/>
      <c r="B86" s="12" t="n"/>
      <c r="C86" s="12" t="n"/>
      <c r="D86" s="13" t="n"/>
      <c r="E86" s="13" t="n"/>
      <c r="F86" s="14" t="n"/>
      <c r="G86" s="14" t="n"/>
      <c r="H86" s="14" t="n"/>
      <c r="I86" s="32" t="n"/>
      <c r="J86" s="33" t="n"/>
      <c r="K86" s="17" t="n"/>
      <c r="L86" s="14" t="n"/>
      <c r="M86" s="12" t="n"/>
      <c r="N86" s="13" t="n"/>
      <c r="O86" s="35">
        <f>IF(OR($A86="",$I86="",$J86="",$K86=""),"",IFERROR(ROUNDUP($I86/($J86*(1-$K86)),0),""))</f>
        <v/>
      </c>
      <c r="P86" s="35">
        <f>IF(OR($A86="",$D86="",$E86=""),"",IFERROR($E86-$D86+1,""))</f>
        <v/>
      </c>
      <c r="Q86" s="22">
        <f>IF($A86="","",IF(OR($O86="",$P86=""),"",IF($O86&lt;=$P86,"Ausreichend","Engpass")))</f>
        <v/>
      </c>
      <c r="R86" s="23">
        <f>IF($A86="","",COUNTIF($F86:$H86,"Offen")+COUNTIF($F86:$H86,"In Arbeit"))</f>
        <v/>
      </c>
      <c r="S86" s="35">
        <f>IF(OR($A86="",$D86=""),"",IFERROR($D86-TODAY(),""))</f>
        <v/>
      </c>
      <c r="T86" s="22">
        <f>IF($A86="","",IF(COUNTIF($A$3:$A$102,$A86)&gt;1,"Prüfen",IF(Parameter!$B$2="","Prüfen",IF(OR($B86="",$C86="",$D86="",$E86="",$F86="",$G86="",$H86="",$I86="",$J86="",$K86="",$L86=""),"Angaben fehlen",IF(OR($E86&lt;$D86,$I86&lt;=0,$J86&lt;=0,$K86&lt;0,$K86&gt;=1),"Prüfen",IF(OR($Q86="Engpass",AND($R86&gt;0,$S86&lt;=Parameter!$B$2),AND($N86&lt;&gt;"",$N86&lt;TODAY(),$R86&gt;0)),"Kritisch",IF(AND($R86=0,$Q86="Ausreichend"),"Bereit","In Vorbereitung")))))))</f>
        <v/>
      </c>
      <c r="U86" s="8">
        <f>IF($A86="","",IF(COUNTIF($A$3:$A$102,$A86)&gt;1,"Anlauf-ID doppelt",IF(Parameter!$B$2="","Warnhorizont in Parameter ergänzen",IF(OR($B86="",$C86="",$D86="",$E86="",$F86="",$G86="",$H86="",$I86="",$J86="",$K86="",$L86=""),"Pflichtangaben ergänzen",IF($E86&lt;$D86,"Ramp-up-Ende vor Serienstart",IF(OR($I86&lt;=0,$J86&lt;=0,$K86&lt;0,$K86&gt;=1),"Mengen, Kapazität oder Reserve prüfen",IF($Q86="Engpass","Kapazität oder Zeitraum prüfen",IF(AND($R86&gt;0,$S86&lt;=Parameter!$B$2),"Freigaben vor Serienstart klären",IF(AND($N86&lt;&gt;"",$N86&lt;TODAY(),$R86&gt;0),"Maßnahmentermin überfällig",IF($T86="Bereit","Freigaben und Kapazität vollständig","Plan weiterverfolgen"))))))))))</f>
        <v/>
      </c>
    </row>
    <row r="87" outlineLevel="1">
      <c r="A87" s="12" t="n"/>
      <c r="B87" s="12" t="n"/>
      <c r="C87" s="12" t="n"/>
      <c r="D87" s="13" t="n"/>
      <c r="E87" s="13" t="n"/>
      <c r="F87" s="14" t="n"/>
      <c r="G87" s="14" t="n"/>
      <c r="H87" s="14" t="n"/>
      <c r="I87" s="32" t="n"/>
      <c r="J87" s="33" t="n"/>
      <c r="K87" s="17" t="n"/>
      <c r="L87" s="14" t="n"/>
      <c r="M87" s="12" t="n"/>
      <c r="N87" s="13" t="n"/>
      <c r="O87" s="34">
        <f>IF(OR($A87="",$I87="",$J87="",$K87=""),"",IFERROR(ROUNDUP($I87/($J87*(1-$K87)),0),""))</f>
        <v/>
      </c>
      <c r="P87" s="34">
        <f>IF(OR($A87="",$D87="",$E87=""),"",IFERROR($E87-$D87+1,""))</f>
        <v/>
      </c>
      <c r="Q87" s="19">
        <f>IF($A87="","",IF(OR($O87="",$P87=""),"",IF($O87&lt;=$P87,"Ausreichend","Engpass")))</f>
        <v/>
      </c>
      <c r="R87" s="20">
        <f>IF($A87="","",COUNTIF($F87:$H87,"Offen")+COUNTIF($F87:$H87,"In Arbeit"))</f>
        <v/>
      </c>
      <c r="S87" s="34">
        <f>IF(OR($A87="",$D87=""),"",IFERROR($D87-TODAY(),""))</f>
        <v/>
      </c>
      <c r="T87" s="19">
        <f>IF($A87="","",IF(COUNTIF($A$3:$A$102,$A87)&gt;1,"Prüfen",IF(Parameter!$B$2="","Prüfen",IF(OR($B87="",$C87="",$D87="",$E87="",$F87="",$G87="",$H87="",$I87="",$J87="",$K87="",$L87=""),"Angaben fehlen",IF(OR($E87&lt;$D87,$I87&lt;=0,$J87&lt;=0,$K87&lt;0,$K87&gt;=1),"Prüfen",IF(OR($Q87="Engpass",AND($R87&gt;0,$S87&lt;=Parameter!$B$2),AND($N87&lt;&gt;"",$N87&lt;TODAY(),$R87&gt;0)),"Kritisch",IF(AND($R87=0,$Q87="Ausreichend"),"Bereit","In Vorbereitung")))))))</f>
        <v/>
      </c>
      <c r="U87" s="6">
        <f>IF($A87="","",IF(COUNTIF($A$3:$A$102,$A87)&gt;1,"Anlauf-ID doppelt",IF(Parameter!$B$2="","Warnhorizont in Parameter ergänzen",IF(OR($B87="",$C87="",$D87="",$E87="",$F87="",$G87="",$H87="",$I87="",$J87="",$K87="",$L87=""),"Pflichtangaben ergänzen",IF($E87&lt;$D87,"Ramp-up-Ende vor Serienstart",IF(OR($I87&lt;=0,$J87&lt;=0,$K87&lt;0,$K87&gt;=1),"Mengen, Kapazität oder Reserve prüfen",IF($Q87="Engpass","Kapazität oder Zeitraum prüfen",IF(AND($R87&gt;0,$S87&lt;=Parameter!$B$2),"Freigaben vor Serienstart klären",IF(AND($N87&lt;&gt;"",$N87&lt;TODAY(),$R87&gt;0),"Maßnahmentermin überfällig",IF($T87="Bereit","Freigaben und Kapazität vollständig","Plan weiterverfolgen"))))))))))</f>
        <v/>
      </c>
    </row>
    <row r="88" outlineLevel="1">
      <c r="A88" s="12" t="n"/>
      <c r="B88" s="12" t="n"/>
      <c r="C88" s="12" t="n"/>
      <c r="D88" s="13" t="n"/>
      <c r="E88" s="13" t="n"/>
      <c r="F88" s="14" t="n"/>
      <c r="G88" s="14" t="n"/>
      <c r="H88" s="14" t="n"/>
      <c r="I88" s="32" t="n"/>
      <c r="J88" s="33" t="n"/>
      <c r="K88" s="17" t="n"/>
      <c r="L88" s="14" t="n"/>
      <c r="M88" s="12" t="n"/>
      <c r="N88" s="13" t="n"/>
      <c r="O88" s="35">
        <f>IF(OR($A88="",$I88="",$J88="",$K88=""),"",IFERROR(ROUNDUP($I88/($J88*(1-$K88)),0),""))</f>
        <v/>
      </c>
      <c r="P88" s="35">
        <f>IF(OR($A88="",$D88="",$E88=""),"",IFERROR($E88-$D88+1,""))</f>
        <v/>
      </c>
      <c r="Q88" s="22">
        <f>IF($A88="","",IF(OR($O88="",$P88=""),"",IF($O88&lt;=$P88,"Ausreichend","Engpass")))</f>
        <v/>
      </c>
      <c r="R88" s="23">
        <f>IF($A88="","",COUNTIF($F88:$H88,"Offen")+COUNTIF($F88:$H88,"In Arbeit"))</f>
        <v/>
      </c>
      <c r="S88" s="35">
        <f>IF(OR($A88="",$D88=""),"",IFERROR($D88-TODAY(),""))</f>
        <v/>
      </c>
      <c r="T88" s="22">
        <f>IF($A88="","",IF(COUNTIF($A$3:$A$102,$A88)&gt;1,"Prüfen",IF(Parameter!$B$2="","Prüfen",IF(OR($B88="",$C88="",$D88="",$E88="",$F88="",$G88="",$H88="",$I88="",$J88="",$K88="",$L88=""),"Angaben fehlen",IF(OR($E88&lt;$D88,$I88&lt;=0,$J88&lt;=0,$K88&lt;0,$K88&gt;=1),"Prüfen",IF(OR($Q88="Engpass",AND($R88&gt;0,$S88&lt;=Parameter!$B$2),AND($N88&lt;&gt;"",$N88&lt;TODAY(),$R88&gt;0)),"Kritisch",IF(AND($R88=0,$Q88="Ausreichend"),"Bereit","In Vorbereitung")))))))</f>
        <v/>
      </c>
      <c r="U88" s="8">
        <f>IF($A88="","",IF(COUNTIF($A$3:$A$102,$A88)&gt;1,"Anlauf-ID doppelt",IF(Parameter!$B$2="","Warnhorizont in Parameter ergänzen",IF(OR($B88="",$C88="",$D88="",$E88="",$F88="",$G88="",$H88="",$I88="",$J88="",$K88="",$L88=""),"Pflichtangaben ergänzen",IF($E88&lt;$D88,"Ramp-up-Ende vor Serienstart",IF(OR($I88&lt;=0,$J88&lt;=0,$K88&lt;0,$K88&gt;=1),"Mengen, Kapazität oder Reserve prüfen",IF($Q88="Engpass","Kapazität oder Zeitraum prüfen",IF(AND($R88&gt;0,$S88&lt;=Parameter!$B$2),"Freigaben vor Serienstart klären",IF(AND($N88&lt;&gt;"",$N88&lt;TODAY(),$R88&gt;0),"Maßnahmentermin überfällig",IF($T88="Bereit","Freigaben und Kapazität vollständig","Plan weiterverfolgen"))))))))))</f>
        <v/>
      </c>
    </row>
    <row r="89" outlineLevel="1">
      <c r="A89" s="12" t="n"/>
      <c r="B89" s="12" t="n"/>
      <c r="C89" s="12" t="n"/>
      <c r="D89" s="13" t="n"/>
      <c r="E89" s="13" t="n"/>
      <c r="F89" s="14" t="n"/>
      <c r="G89" s="14" t="n"/>
      <c r="H89" s="14" t="n"/>
      <c r="I89" s="32" t="n"/>
      <c r="J89" s="33" t="n"/>
      <c r="K89" s="17" t="n"/>
      <c r="L89" s="14" t="n"/>
      <c r="M89" s="12" t="n"/>
      <c r="N89" s="13" t="n"/>
      <c r="O89" s="34">
        <f>IF(OR($A89="",$I89="",$J89="",$K89=""),"",IFERROR(ROUNDUP($I89/($J89*(1-$K89)),0),""))</f>
        <v/>
      </c>
      <c r="P89" s="34">
        <f>IF(OR($A89="",$D89="",$E89=""),"",IFERROR($E89-$D89+1,""))</f>
        <v/>
      </c>
      <c r="Q89" s="19">
        <f>IF($A89="","",IF(OR($O89="",$P89=""),"",IF($O89&lt;=$P89,"Ausreichend","Engpass")))</f>
        <v/>
      </c>
      <c r="R89" s="20">
        <f>IF($A89="","",COUNTIF($F89:$H89,"Offen")+COUNTIF($F89:$H89,"In Arbeit"))</f>
        <v/>
      </c>
      <c r="S89" s="34">
        <f>IF(OR($A89="",$D89=""),"",IFERROR($D89-TODAY(),""))</f>
        <v/>
      </c>
      <c r="T89" s="19">
        <f>IF($A89="","",IF(COUNTIF($A$3:$A$102,$A89)&gt;1,"Prüfen",IF(Parameter!$B$2="","Prüfen",IF(OR($B89="",$C89="",$D89="",$E89="",$F89="",$G89="",$H89="",$I89="",$J89="",$K89="",$L89=""),"Angaben fehlen",IF(OR($E89&lt;$D89,$I89&lt;=0,$J89&lt;=0,$K89&lt;0,$K89&gt;=1),"Prüfen",IF(OR($Q89="Engpass",AND($R89&gt;0,$S89&lt;=Parameter!$B$2),AND($N89&lt;&gt;"",$N89&lt;TODAY(),$R89&gt;0)),"Kritisch",IF(AND($R89=0,$Q89="Ausreichend"),"Bereit","In Vorbereitung")))))))</f>
        <v/>
      </c>
      <c r="U89" s="6">
        <f>IF($A89="","",IF(COUNTIF($A$3:$A$102,$A89)&gt;1,"Anlauf-ID doppelt",IF(Parameter!$B$2="","Warnhorizont in Parameter ergänzen",IF(OR($B89="",$C89="",$D89="",$E89="",$F89="",$G89="",$H89="",$I89="",$J89="",$K89="",$L89=""),"Pflichtangaben ergänzen",IF($E89&lt;$D89,"Ramp-up-Ende vor Serienstart",IF(OR($I89&lt;=0,$J89&lt;=0,$K89&lt;0,$K89&gt;=1),"Mengen, Kapazität oder Reserve prüfen",IF($Q89="Engpass","Kapazität oder Zeitraum prüfen",IF(AND($R89&gt;0,$S89&lt;=Parameter!$B$2),"Freigaben vor Serienstart klären",IF(AND($N89&lt;&gt;"",$N89&lt;TODAY(),$R89&gt;0),"Maßnahmentermin überfällig",IF($T89="Bereit","Freigaben und Kapazität vollständig","Plan weiterverfolgen"))))))))))</f>
        <v/>
      </c>
    </row>
    <row r="90" outlineLevel="1">
      <c r="A90" s="12" t="n"/>
      <c r="B90" s="12" t="n"/>
      <c r="C90" s="12" t="n"/>
      <c r="D90" s="13" t="n"/>
      <c r="E90" s="13" t="n"/>
      <c r="F90" s="14" t="n"/>
      <c r="G90" s="14" t="n"/>
      <c r="H90" s="14" t="n"/>
      <c r="I90" s="32" t="n"/>
      <c r="J90" s="33" t="n"/>
      <c r="K90" s="17" t="n"/>
      <c r="L90" s="14" t="n"/>
      <c r="M90" s="12" t="n"/>
      <c r="N90" s="13" t="n"/>
      <c r="O90" s="35">
        <f>IF(OR($A90="",$I90="",$J90="",$K90=""),"",IFERROR(ROUNDUP($I90/($J90*(1-$K90)),0),""))</f>
        <v/>
      </c>
      <c r="P90" s="35">
        <f>IF(OR($A90="",$D90="",$E90=""),"",IFERROR($E90-$D90+1,""))</f>
        <v/>
      </c>
      <c r="Q90" s="22">
        <f>IF($A90="","",IF(OR($O90="",$P90=""),"",IF($O90&lt;=$P90,"Ausreichend","Engpass")))</f>
        <v/>
      </c>
      <c r="R90" s="23">
        <f>IF($A90="","",COUNTIF($F90:$H90,"Offen")+COUNTIF($F90:$H90,"In Arbeit"))</f>
        <v/>
      </c>
      <c r="S90" s="35">
        <f>IF(OR($A90="",$D90=""),"",IFERROR($D90-TODAY(),""))</f>
        <v/>
      </c>
      <c r="T90" s="22">
        <f>IF($A90="","",IF(COUNTIF($A$3:$A$102,$A90)&gt;1,"Prüfen",IF(Parameter!$B$2="","Prüfen",IF(OR($B90="",$C90="",$D90="",$E90="",$F90="",$G90="",$H90="",$I90="",$J90="",$K90="",$L90=""),"Angaben fehlen",IF(OR($E90&lt;$D90,$I90&lt;=0,$J90&lt;=0,$K90&lt;0,$K90&gt;=1),"Prüfen",IF(OR($Q90="Engpass",AND($R90&gt;0,$S90&lt;=Parameter!$B$2),AND($N90&lt;&gt;"",$N90&lt;TODAY(),$R90&gt;0)),"Kritisch",IF(AND($R90=0,$Q90="Ausreichend"),"Bereit","In Vorbereitung")))))))</f>
        <v/>
      </c>
      <c r="U90" s="8">
        <f>IF($A90="","",IF(COUNTIF($A$3:$A$102,$A90)&gt;1,"Anlauf-ID doppelt",IF(Parameter!$B$2="","Warnhorizont in Parameter ergänzen",IF(OR($B90="",$C90="",$D90="",$E90="",$F90="",$G90="",$H90="",$I90="",$J90="",$K90="",$L90=""),"Pflichtangaben ergänzen",IF($E90&lt;$D90,"Ramp-up-Ende vor Serienstart",IF(OR($I90&lt;=0,$J90&lt;=0,$K90&lt;0,$K90&gt;=1),"Mengen, Kapazität oder Reserve prüfen",IF($Q90="Engpass","Kapazität oder Zeitraum prüfen",IF(AND($R90&gt;0,$S90&lt;=Parameter!$B$2),"Freigaben vor Serienstart klären",IF(AND($N90&lt;&gt;"",$N90&lt;TODAY(),$R90&gt;0),"Maßnahmentermin überfällig",IF($T90="Bereit","Freigaben und Kapazität vollständig","Plan weiterverfolgen"))))))))))</f>
        <v/>
      </c>
    </row>
    <row r="91" outlineLevel="1">
      <c r="A91" s="12" t="n"/>
      <c r="B91" s="12" t="n"/>
      <c r="C91" s="12" t="n"/>
      <c r="D91" s="13" t="n"/>
      <c r="E91" s="13" t="n"/>
      <c r="F91" s="14" t="n"/>
      <c r="G91" s="14" t="n"/>
      <c r="H91" s="14" t="n"/>
      <c r="I91" s="32" t="n"/>
      <c r="J91" s="33" t="n"/>
      <c r="K91" s="17" t="n"/>
      <c r="L91" s="14" t="n"/>
      <c r="M91" s="12" t="n"/>
      <c r="N91" s="13" t="n"/>
      <c r="O91" s="34">
        <f>IF(OR($A91="",$I91="",$J91="",$K91=""),"",IFERROR(ROUNDUP($I91/($J91*(1-$K91)),0),""))</f>
        <v/>
      </c>
      <c r="P91" s="34">
        <f>IF(OR($A91="",$D91="",$E91=""),"",IFERROR($E91-$D91+1,""))</f>
        <v/>
      </c>
      <c r="Q91" s="19">
        <f>IF($A91="","",IF(OR($O91="",$P91=""),"",IF($O91&lt;=$P91,"Ausreichend","Engpass")))</f>
        <v/>
      </c>
      <c r="R91" s="20">
        <f>IF($A91="","",COUNTIF($F91:$H91,"Offen")+COUNTIF($F91:$H91,"In Arbeit"))</f>
        <v/>
      </c>
      <c r="S91" s="34">
        <f>IF(OR($A91="",$D91=""),"",IFERROR($D91-TODAY(),""))</f>
        <v/>
      </c>
      <c r="T91" s="19">
        <f>IF($A91="","",IF(COUNTIF($A$3:$A$102,$A91)&gt;1,"Prüfen",IF(Parameter!$B$2="","Prüfen",IF(OR($B91="",$C91="",$D91="",$E91="",$F91="",$G91="",$H91="",$I91="",$J91="",$K91="",$L91=""),"Angaben fehlen",IF(OR($E91&lt;$D91,$I91&lt;=0,$J91&lt;=0,$K91&lt;0,$K91&gt;=1),"Prüfen",IF(OR($Q91="Engpass",AND($R91&gt;0,$S91&lt;=Parameter!$B$2),AND($N91&lt;&gt;"",$N91&lt;TODAY(),$R91&gt;0)),"Kritisch",IF(AND($R91=0,$Q91="Ausreichend"),"Bereit","In Vorbereitung")))))))</f>
        <v/>
      </c>
      <c r="U91" s="6">
        <f>IF($A91="","",IF(COUNTIF($A$3:$A$102,$A91)&gt;1,"Anlauf-ID doppelt",IF(Parameter!$B$2="","Warnhorizont in Parameter ergänzen",IF(OR($B91="",$C91="",$D91="",$E91="",$F91="",$G91="",$H91="",$I91="",$J91="",$K91="",$L91=""),"Pflichtangaben ergänzen",IF($E91&lt;$D91,"Ramp-up-Ende vor Serienstart",IF(OR($I91&lt;=0,$J91&lt;=0,$K91&lt;0,$K91&gt;=1),"Mengen, Kapazität oder Reserve prüfen",IF($Q91="Engpass","Kapazität oder Zeitraum prüfen",IF(AND($R91&gt;0,$S91&lt;=Parameter!$B$2),"Freigaben vor Serienstart klären",IF(AND($N91&lt;&gt;"",$N91&lt;TODAY(),$R91&gt;0),"Maßnahmentermin überfällig",IF($T91="Bereit","Freigaben und Kapazität vollständig","Plan weiterverfolgen"))))))))))</f>
        <v/>
      </c>
    </row>
    <row r="92" outlineLevel="1">
      <c r="A92" s="12" t="n"/>
      <c r="B92" s="12" t="n"/>
      <c r="C92" s="12" t="n"/>
      <c r="D92" s="13" t="n"/>
      <c r="E92" s="13" t="n"/>
      <c r="F92" s="14" t="n"/>
      <c r="G92" s="14" t="n"/>
      <c r="H92" s="14" t="n"/>
      <c r="I92" s="32" t="n"/>
      <c r="J92" s="33" t="n"/>
      <c r="K92" s="17" t="n"/>
      <c r="L92" s="14" t="n"/>
      <c r="M92" s="12" t="n"/>
      <c r="N92" s="13" t="n"/>
      <c r="O92" s="35">
        <f>IF(OR($A92="",$I92="",$J92="",$K92=""),"",IFERROR(ROUNDUP($I92/($J92*(1-$K92)),0),""))</f>
        <v/>
      </c>
      <c r="P92" s="35">
        <f>IF(OR($A92="",$D92="",$E92=""),"",IFERROR($E92-$D92+1,""))</f>
        <v/>
      </c>
      <c r="Q92" s="22">
        <f>IF($A92="","",IF(OR($O92="",$P92=""),"",IF($O92&lt;=$P92,"Ausreichend","Engpass")))</f>
        <v/>
      </c>
      <c r="R92" s="23">
        <f>IF($A92="","",COUNTIF($F92:$H92,"Offen")+COUNTIF($F92:$H92,"In Arbeit"))</f>
        <v/>
      </c>
      <c r="S92" s="35">
        <f>IF(OR($A92="",$D92=""),"",IFERROR($D92-TODAY(),""))</f>
        <v/>
      </c>
      <c r="T92" s="22">
        <f>IF($A92="","",IF(COUNTIF($A$3:$A$102,$A92)&gt;1,"Prüfen",IF(Parameter!$B$2="","Prüfen",IF(OR($B92="",$C92="",$D92="",$E92="",$F92="",$G92="",$H92="",$I92="",$J92="",$K92="",$L92=""),"Angaben fehlen",IF(OR($E92&lt;$D92,$I92&lt;=0,$J92&lt;=0,$K92&lt;0,$K92&gt;=1),"Prüfen",IF(OR($Q92="Engpass",AND($R92&gt;0,$S92&lt;=Parameter!$B$2),AND($N92&lt;&gt;"",$N92&lt;TODAY(),$R92&gt;0)),"Kritisch",IF(AND($R92=0,$Q92="Ausreichend"),"Bereit","In Vorbereitung")))))))</f>
        <v/>
      </c>
      <c r="U92" s="8">
        <f>IF($A92="","",IF(COUNTIF($A$3:$A$102,$A92)&gt;1,"Anlauf-ID doppelt",IF(Parameter!$B$2="","Warnhorizont in Parameter ergänzen",IF(OR($B92="",$C92="",$D92="",$E92="",$F92="",$G92="",$H92="",$I92="",$J92="",$K92="",$L92=""),"Pflichtangaben ergänzen",IF($E92&lt;$D92,"Ramp-up-Ende vor Serienstart",IF(OR($I92&lt;=0,$J92&lt;=0,$K92&lt;0,$K92&gt;=1),"Mengen, Kapazität oder Reserve prüfen",IF($Q92="Engpass","Kapazität oder Zeitraum prüfen",IF(AND($R92&gt;0,$S92&lt;=Parameter!$B$2),"Freigaben vor Serienstart klären",IF(AND($N92&lt;&gt;"",$N92&lt;TODAY(),$R92&gt;0),"Maßnahmentermin überfällig",IF($T92="Bereit","Freigaben und Kapazität vollständig","Plan weiterverfolgen"))))))))))</f>
        <v/>
      </c>
    </row>
    <row r="93" outlineLevel="1">
      <c r="A93" s="12" t="n"/>
      <c r="B93" s="12" t="n"/>
      <c r="C93" s="12" t="n"/>
      <c r="D93" s="13" t="n"/>
      <c r="E93" s="13" t="n"/>
      <c r="F93" s="14" t="n"/>
      <c r="G93" s="14" t="n"/>
      <c r="H93" s="14" t="n"/>
      <c r="I93" s="32" t="n"/>
      <c r="J93" s="33" t="n"/>
      <c r="K93" s="17" t="n"/>
      <c r="L93" s="14" t="n"/>
      <c r="M93" s="12" t="n"/>
      <c r="N93" s="13" t="n"/>
      <c r="O93" s="34">
        <f>IF(OR($A93="",$I93="",$J93="",$K93=""),"",IFERROR(ROUNDUP($I93/($J93*(1-$K93)),0),""))</f>
        <v/>
      </c>
      <c r="P93" s="34">
        <f>IF(OR($A93="",$D93="",$E93=""),"",IFERROR($E93-$D93+1,""))</f>
        <v/>
      </c>
      <c r="Q93" s="19">
        <f>IF($A93="","",IF(OR($O93="",$P93=""),"",IF($O93&lt;=$P93,"Ausreichend","Engpass")))</f>
        <v/>
      </c>
      <c r="R93" s="20">
        <f>IF($A93="","",COUNTIF($F93:$H93,"Offen")+COUNTIF($F93:$H93,"In Arbeit"))</f>
        <v/>
      </c>
      <c r="S93" s="34">
        <f>IF(OR($A93="",$D93=""),"",IFERROR($D93-TODAY(),""))</f>
        <v/>
      </c>
      <c r="T93" s="19">
        <f>IF($A93="","",IF(COUNTIF($A$3:$A$102,$A93)&gt;1,"Prüfen",IF(Parameter!$B$2="","Prüfen",IF(OR($B93="",$C93="",$D93="",$E93="",$F93="",$G93="",$H93="",$I93="",$J93="",$K93="",$L93=""),"Angaben fehlen",IF(OR($E93&lt;$D93,$I93&lt;=0,$J93&lt;=0,$K93&lt;0,$K93&gt;=1),"Prüfen",IF(OR($Q93="Engpass",AND($R93&gt;0,$S93&lt;=Parameter!$B$2),AND($N93&lt;&gt;"",$N93&lt;TODAY(),$R93&gt;0)),"Kritisch",IF(AND($R93=0,$Q93="Ausreichend"),"Bereit","In Vorbereitung")))))))</f>
        <v/>
      </c>
      <c r="U93" s="6">
        <f>IF($A93="","",IF(COUNTIF($A$3:$A$102,$A93)&gt;1,"Anlauf-ID doppelt",IF(Parameter!$B$2="","Warnhorizont in Parameter ergänzen",IF(OR($B93="",$C93="",$D93="",$E93="",$F93="",$G93="",$H93="",$I93="",$J93="",$K93="",$L93=""),"Pflichtangaben ergänzen",IF($E93&lt;$D93,"Ramp-up-Ende vor Serienstart",IF(OR($I93&lt;=0,$J93&lt;=0,$K93&lt;0,$K93&gt;=1),"Mengen, Kapazität oder Reserve prüfen",IF($Q93="Engpass","Kapazität oder Zeitraum prüfen",IF(AND($R93&gt;0,$S93&lt;=Parameter!$B$2),"Freigaben vor Serienstart klären",IF(AND($N93&lt;&gt;"",$N93&lt;TODAY(),$R93&gt;0),"Maßnahmentermin überfällig",IF($T93="Bereit","Freigaben und Kapazität vollständig","Plan weiterverfolgen"))))))))))</f>
        <v/>
      </c>
    </row>
    <row r="94" outlineLevel="1">
      <c r="A94" s="12" t="n"/>
      <c r="B94" s="12" t="n"/>
      <c r="C94" s="12" t="n"/>
      <c r="D94" s="13" t="n"/>
      <c r="E94" s="13" t="n"/>
      <c r="F94" s="14" t="n"/>
      <c r="G94" s="14" t="n"/>
      <c r="H94" s="14" t="n"/>
      <c r="I94" s="32" t="n"/>
      <c r="J94" s="33" t="n"/>
      <c r="K94" s="17" t="n"/>
      <c r="L94" s="14" t="n"/>
      <c r="M94" s="12" t="n"/>
      <c r="N94" s="13" t="n"/>
      <c r="O94" s="35">
        <f>IF(OR($A94="",$I94="",$J94="",$K94=""),"",IFERROR(ROUNDUP($I94/($J94*(1-$K94)),0),""))</f>
        <v/>
      </c>
      <c r="P94" s="35">
        <f>IF(OR($A94="",$D94="",$E94=""),"",IFERROR($E94-$D94+1,""))</f>
        <v/>
      </c>
      <c r="Q94" s="22">
        <f>IF($A94="","",IF(OR($O94="",$P94=""),"",IF($O94&lt;=$P94,"Ausreichend","Engpass")))</f>
        <v/>
      </c>
      <c r="R94" s="23">
        <f>IF($A94="","",COUNTIF($F94:$H94,"Offen")+COUNTIF($F94:$H94,"In Arbeit"))</f>
        <v/>
      </c>
      <c r="S94" s="35">
        <f>IF(OR($A94="",$D94=""),"",IFERROR($D94-TODAY(),""))</f>
        <v/>
      </c>
      <c r="T94" s="22">
        <f>IF($A94="","",IF(COUNTIF($A$3:$A$102,$A94)&gt;1,"Prüfen",IF(Parameter!$B$2="","Prüfen",IF(OR($B94="",$C94="",$D94="",$E94="",$F94="",$G94="",$H94="",$I94="",$J94="",$K94="",$L94=""),"Angaben fehlen",IF(OR($E94&lt;$D94,$I94&lt;=0,$J94&lt;=0,$K94&lt;0,$K94&gt;=1),"Prüfen",IF(OR($Q94="Engpass",AND($R94&gt;0,$S94&lt;=Parameter!$B$2),AND($N94&lt;&gt;"",$N94&lt;TODAY(),$R94&gt;0)),"Kritisch",IF(AND($R94=0,$Q94="Ausreichend"),"Bereit","In Vorbereitung")))))))</f>
        <v/>
      </c>
      <c r="U94" s="8">
        <f>IF($A94="","",IF(COUNTIF($A$3:$A$102,$A94)&gt;1,"Anlauf-ID doppelt",IF(Parameter!$B$2="","Warnhorizont in Parameter ergänzen",IF(OR($B94="",$C94="",$D94="",$E94="",$F94="",$G94="",$H94="",$I94="",$J94="",$K94="",$L94=""),"Pflichtangaben ergänzen",IF($E94&lt;$D94,"Ramp-up-Ende vor Serienstart",IF(OR($I94&lt;=0,$J94&lt;=0,$K94&lt;0,$K94&gt;=1),"Mengen, Kapazität oder Reserve prüfen",IF($Q94="Engpass","Kapazität oder Zeitraum prüfen",IF(AND($R94&gt;0,$S94&lt;=Parameter!$B$2),"Freigaben vor Serienstart klären",IF(AND($N94&lt;&gt;"",$N94&lt;TODAY(),$R94&gt;0),"Maßnahmentermin überfällig",IF($T94="Bereit","Freigaben und Kapazität vollständig","Plan weiterverfolgen"))))))))))</f>
        <v/>
      </c>
    </row>
    <row r="95" outlineLevel="1">
      <c r="A95" s="12" t="n"/>
      <c r="B95" s="12" t="n"/>
      <c r="C95" s="12" t="n"/>
      <c r="D95" s="13" t="n"/>
      <c r="E95" s="13" t="n"/>
      <c r="F95" s="14" t="n"/>
      <c r="G95" s="14" t="n"/>
      <c r="H95" s="14" t="n"/>
      <c r="I95" s="32" t="n"/>
      <c r="J95" s="33" t="n"/>
      <c r="K95" s="17" t="n"/>
      <c r="L95" s="14" t="n"/>
      <c r="M95" s="12" t="n"/>
      <c r="N95" s="13" t="n"/>
      <c r="O95" s="34">
        <f>IF(OR($A95="",$I95="",$J95="",$K95=""),"",IFERROR(ROUNDUP($I95/($J95*(1-$K95)),0),""))</f>
        <v/>
      </c>
      <c r="P95" s="34">
        <f>IF(OR($A95="",$D95="",$E95=""),"",IFERROR($E95-$D95+1,""))</f>
        <v/>
      </c>
      <c r="Q95" s="19">
        <f>IF($A95="","",IF(OR($O95="",$P95=""),"",IF($O95&lt;=$P95,"Ausreichend","Engpass")))</f>
        <v/>
      </c>
      <c r="R95" s="20">
        <f>IF($A95="","",COUNTIF($F95:$H95,"Offen")+COUNTIF($F95:$H95,"In Arbeit"))</f>
        <v/>
      </c>
      <c r="S95" s="34">
        <f>IF(OR($A95="",$D95=""),"",IFERROR($D95-TODAY(),""))</f>
        <v/>
      </c>
      <c r="T95" s="19">
        <f>IF($A95="","",IF(COUNTIF($A$3:$A$102,$A95)&gt;1,"Prüfen",IF(Parameter!$B$2="","Prüfen",IF(OR($B95="",$C95="",$D95="",$E95="",$F95="",$G95="",$H95="",$I95="",$J95="",$K95="",$L95=""),"Angaben fehlen",IF(OR($E95&lt;$D95,$I95&lt;=0,$J95&lt;=0,$K95&lt;0,$K95&gt;=1),"Prüfen",IF(OR($Q95="Engpass",AND($R95&gt;0,$S95&lt;=Parameter!$B$2),AND($N95&lt;&gt;"",$N95&lt;TODAY(),$R95&gt;0)),"Kritisch",IF(AND($R95=0,$Q95="Ausreichend"),"Bereit","In Vorbereitung")))))))</f>
        <v/>
      </c>
      <c r="U95" s="6">
        <f>IF($A95="","",IF(COUNTIF($A$3:$A$102,$A95)&gt;1,"Anlauf-ID doppelt",IF(Parameter!$B$2="","Warnhorizont in Parameter ergänzen",IF(OR($B95="",$C95="",$D95="",$E95="",$F95="",$G95="",$H95="",$I95="",$J95="",$K95="",$L95=""),"Pflichtangaben ergänzen",IF($E95&lt;$D95,"Ramp-up-Ende vor Serienstart",IF(OR($I95&lt;=0,$J95&lt;=0,$K95&lt;0,$K95&gt;=1),"Mengen, Kapazität oder Reserve prüfen",IF($Q95="Engpass","Kapazität oder Zeitraum prüfen",IF(AND($R95&gt;0,$S95&lt;=Parameter!$B$2),"Freigaben vor Serienstart klären",IF(AND($N95&lt;&gt;"",$N95&lt;TODAY(),$R95&gt;0),"Maßnahmentermin überfällig",IF($T95="Bereit","Freigaben und Kapazität vollständig","Plan weiterverfolgen"))))))))))</f>
        <v/>
      </c>
    </row>
    <row r="96" outlineLevel="1">
      <c r="A96" s="12" t="n"/>
      <c r="B96" s="12" t="n"/>
      <c r="C96" s="12" t="n"/>
      <c r="D96" s="13" t="n"/>
      <c r="E96" s="13" t="n"/>
      <c r="F96" s="14" t="n"/>
      <c r="G96" s="14" t="n"/>
      <c r="H96" s="14" t="n"/>
      <c r="I96" s="32" t="n"/>
      <c r="J96" s="33" t="n"/>
      <c r="K96" s="17" t="n"/>
      <c r="L96" s="14" t="n"/>
      <c r="M96" s="12" t="n"/>
      <c r="N96" s="13" t="n"/>
      <c r="O96" s="35">
        <f>IF(OR($A96="",$I96="",$J96="",$K96=""),"",IFERROR(ROUNDUP($I96/($J96*(1-$K96)),0),""))</f>
        <v/>
      </c>
      <c r="P96" s="35">
        <f>IF(OR($A96="",$D96="",$E96=""),"",IFERROR($E96-$D96+1,""))</f>
        <v/>
      </c>
      <c r="Q96" s="22">
        <f>IF($A96="","",IF(OR($O96="",$P96=""),"",IF($O96&lt;=$P96,"Ausreichend","Engpass")))</f>
        <v/>
      </c>
      <c r="R96" s="23">
        <f>IF($A96="","",COUNTIF($F96:$H96,"Offen")+COUNTIF($F96:$H96,"In Arbeit"))</f>
        <v/>
      </c>
      <c r="S96" s="35">
        <f>IF(OR($A96="",$D96=""),"",IFERROR($D96-TODAY(),""))</f>
        <v/>
      </c>
      <c r="T96" s="22">
        <f>IF($A96="","",IF(COUNTIF($A$3:$A$102,$A96)&gt;1,"Prüfen",IF(Parameter!$B$2="","Prüfen",IF(OR($B96="",$C96="",$D96="",$E96="",$F96="",$G96="",$H96="",$I96="",$J96="",$K96="",$L96=""),"Angaben fehlen",IF(OR($E96&lt;$D96,$I96&lt;=0,$J96&lt;=0,$K96&lt;0,$K96&gt;=1),"Prüfen",IF(OR($Q96="Engpass",AND($R96&gt;0,$S96&lt;=Parameter!$B$2),AND($N96&lt;&gt;"",$N96&lt;TODAY(),$R96&gt;0)),"Kritisch",IF(AND($R96=0,$Q96="Ausreichend"),"Bereit","In Vorbereitung")))))))</f>
        <v/>
      </c>
      <c r="U96" s="8">
        <f>IF($A96="","",IF(COUNTIF($A$3:$A$102,$A96)&gt;1,"Anlauf-ID doppelt",IF(Parameter!$B$2="","Warnhorizont in Parameter ergänzen",IF(OR($B96="",$C96="",$D96="",$E96="",$F96="",$G96="",$H96="",$I96="",$J96="",$K96="",$L96=""),"Pflichtangaben ergänzen",IF($E96&lt;$D96,"Ramp-up-Ende vor Serienstart",IF(OR($I96&lt;=0,$J96&lt;=0,$K96&lt;0,$K96&gt;=1),"Mengen, Kapazität oder Reserve prüfen",IF($Q96="Engpass","Kapazität oder Zeitraum prüfen",IF(AND($R96&gt;0,$S96&lt;=Parameter!$B$2),"Freigaben vor Serienstart klären",IF(AND($N96&lt;&gt;"",$N96&lt;TODAY(),$R96&gt;0),"Maßnahmentermin überfällig",IF($T96="Bereit","Freigaben und Kapazität vollständig","Plan weiterverfolgen"))))))))))</f>
        <v/>
      </c>
    </row>
    <row r="97" outlineLevel="1">
      <c r="A97" s="12" t="n"/>
      <c r="B97" s="12" t="n"/>
      <c r="C97" s="12" t="n"/>
      <c r="D97" s="13" t="n"/>
      <c r="E97" s="13" t="n"/>
      <c r="F97" s="14" t="n"/>
      <c r="G97" s="14" t="n"/>
      <c r="H97" s="14" t="n"/>
      <c r="I97" s="32" t="n"/>
      <c r="J97" s="33" t="n"/>
      <c r="K97" s="17" t="n"/>
      <c r="L97" s="14" t="n"/>
      <c r="M97" s="12" t="n"/>
      <c r="N97" s="13" t="n"/>
      <c r="O97" s="34">
        <f>IF(OR($A97="",$I97="",$J97="",$K97=""),"",IFERROR(ROUNDUP($I97/($J97*(1-$K97)),0),""))</f>
        <v/>
      </c>
      <c r="P97" s="34">
        <f>IF(OR($A97="",$D97="",$E97=""),"",IFERROR($E97-$D97+1,""))</f>
        <v/>
      </c>
      <c r="Q97" s="19">
        <f>IF($A97="","",IF(OR($O97="",$P97=""),"",IF($O97&lt;=$P97,"Ausreichend","Engpass")))</f>
        <v/>
      </c>
      <c r="R97" s="20">
        <f>IF($A97="","",COUNTIF($F97:$H97,"Offen")+COUNTIF($F97:$H97,"In Arbeit"))</f>
        <v/>
      </c>
      <c r="S97" s="34">
        <f>IF(OR($A97="",$D97=""),"",IFERROR($D97-TODAY(),""))</f>
        <v/>
      </c>
      <c r="T97" s="19">
        <f>IF($A97="","",IF(COUNTIF($A$3:$A$102,$A97)&gt;1,"Prüfen",IF(Parameter!$B$2="","Prüfen",IF(OR($B97="",$C97="",$D97="",$E97="",$F97="",$G97="",$H97="",$I97="",$J97="",$K97="",$L97=""),"Angaben fehlen",IF(OR($E97&lt;$D97,$I97&lt;=0,$J97&lt;=0,$K97&lt;0,$K97&gt;=1),"Prüfen",IF(OR($Q97="Engpass",AND($R97&gt;0,$S97&lt;=Parameter!$B$2),AND($N97&lt;&gt;"",$N97&lt;TODAY(),$R97&gt;0)),"Kritisch",IF(AND($R97=0,$Q97="Ausreichend"),"Bereit","In Vorbereitung")))))))</f>
        <v/>
      </c>
      <c r="U97" s="6">
        <f>IF($A97="","",IF(COUNTIF($A$3:$A$102,$A97)&gt;1,"Anlauf-ID doppelt",IF(Parameter!$B$2="","Warnhorizont in Parameter ergänzen",IF(OR($B97="",$C97="",$D97="",$E97="",$F97="",$G97="",$H97="",$I97="",$J97="",$K97="",$L97=""),"Pflichtangaben ergänzen",IF($E97&lt;$D97,"Ramp-up-Ende vor Serienstart",IF(OR($I97&lt;=0,$J97&lt;=0,$K97&lt;0,$K97&gt;=1),"Mengen, Kapazität oder Reserve prüfen",IF($Q97="Engpass","Kapazität oder Zeitraum prüfen",IF(AND($R97&gt;0,$S97&lt;=Parameter!$B$2),"Freigaben vor Serienstart klären",IF(AND($N97&lt;&gt;"",$N97&lt;TODAY(),$R97&gt;0),"Maßnahmentermin überfällig",IF($T97="Bereit","Freigaben und Kapazität vollständig","Plan weiterverfolgen"))))))))))</f>
        <v/>
      </c>
    </row>
    <row r="98" outlineLevel="1">
      <c r="A98" s="12" t="n"/>
      <c r="B98" s="12" t="n"/>
      <c r="C98" s="12" t="n"/>
      <c r="D98" s="13" t="n"/>
      <c r="E98" s="13" t="n"/>
      <c r="F98" s="14" t="n"/>
      <c r="G98" s="14" t="n"/>
      <c r="H98" s="14" t="n"/>
      <c r="I98" s="32" t="n"/>
      <c r="J98" s="33" t="n"/>
      <c r="K98" s="17" t="n"/>
      <c r="L98" s="14" t="n"/>
      <c r="M98" s="12" t="n"/>
      <c r="N98" s="13" t="n"/>
      <c r="O98" s="35">
        <f>IF(OR($A98="",$I98="",$J98="",$K98=""),"",IFERROR(ROUNDUP($I98/($J98*(1-$K98)),0),""))</f>
        <v/>
      </c>
      <c r="P98" s="35">
        <f>IF(OR($A98="",$D98="",$E98=""),"",IFERROR($E98-$D98+1,""))</f>
        <v/>
      </c>
      <c r="Q98" s="22">
        <f>IF($A98="","",IF(OR($O98="",$P98=""),"",IF($O98&lt;=$P98,"Ausreichend","Engpass")))</f>
        <v/>
      </c>
      <c r="R98" s="23">
        <f>IF($A98="","",COUNTIF($F98:$H98,"Offen")+COUNTIF($F98:$H98,"In Arbeit"))</f>
        <v/>
      </c>
      <c r="S98" s="35">
        <f>IF(OR($A98="",$D98=""),"",IFERROR($D98-TODAY(),""))</f>
        <v/>
      </c>
      <c r="T98" s="22">
        <f>IF($A98="","",IF(COUNTIF($A$3:$A$102,$A98)&gt;1,"Prüfen",IF(Parameter!$B$2="","Prüfen",IF(OR($B98="",$C98="",$D98="",$E98="",$F98="",$G98="",$H98="",$I98="",$J98="",$K98="",$L98=""),"Angaben fehlen",IF(OR($E98&lt;$D98,$I98&lt;=0,$J98&lt;=0,$K98&lt;0,$K98&gt;=1),"Prüfen",IF(OR($Q98="Engpass",AND($R98&gt;0,$S98&lt;=Parameter!$B$2),AND($N98&lt;&gt;"",$N98&lt;TODAY(),$R98&gt;0)),"Kritisch",IF(AND($R98=0,$Q98="Ausreichend"),"Bereit","In Vorbereitung")))))))</f>
        <v/>
      </c>
      <c r="U98" s="8">
        <f>IF($A98="","",IF(COUNTIF($A$3:$A$102,$A98)&gt;1,"Anlauf-ID doppelt",IF(Parameter!$B$2="","Warnhorizont in Parameter ergänzen",IF(OR($B98="",$C98="",$D98="",$E98="",$F98="",$G98="",$H98="",$I98="",$J98="",$K98="",$L98=""),"Pflichtangaben ergänzen",IF($E98&lt;$D98,"Ramp-up-Ende vor Serienstart",IF(OR($I98&lt;=0,$J98&lt;=0,$K98&lt;0,$K98&gt;=1),"Mengen, Kapazität oder Reserve prüfen",IF($Q98="Engpass","Kapazität oder Zeitraum prüfen",IF(AND($R98&gt;0,$S98&lt;=Parameter!$B$2),"Freigaben vor Serienstart klären",IF(AND($N98&lt;&gt;"",$N98&lt;TODAY(),$R98&gt;0),"Maßnahmentermin überfällig",IF($T98="Bereit","Freigaben und Kapazität vollständig","Plan weiterverfolgen"))))))))))</f>
        <v/>
      </c>
    </row>
    <row r="99" outlineLevel="1">
      <c r="A99" s="12" t="n"/>
      <c r="B99" s="12" t="n"/>
      <c r="C99" s="12" t="n"/>
      <c r="D99" s="13" t="n"/>
      <c r="E99" s="13" t="n"/>
      <c r="F99" s="14" t="n"/>
      <c r="G99" s="14" t="n"/>
      <c r="H99" s="14" t="n"/>
      <c r="I99" s="32" t="n"/>
      <c r="J99" s="33" t="n"/>
      <c r="K99" s="17" t="n"/>
      <c r="L99" s="14" t="n"/>
      <c r="M99" s="12" t="n"/>
      <c r="N99" s="13" t="n"/>
      <c r="O99" s="34">
        <f>IF(OR($A99="",$I99="",$J99="",$K99=""),"",IFERROR(ROUNDUP($I99/($J99*(1-$K99)),0),""))</f>
        <v/>
      </c>
      <c r="P99" s="34">
        <f>IF(OR($A99="",$D99="",$E99=""),"",IFERROR($E99-$D99+1,""))</f>
        <v/>
      </c>
      <c r="Q99" s="19">
        <f>IF($A99="","",IF(OR($O99="",$P99=""),"",IF($O99&lt;=$P99,"Ausreichend","Engpass")))</f>
        <v/>
      </c>
      <c r="R99" s="20">
        <f>IF($A99="","",COUNTIF($F99:$H99,"Offen")+COUNTIF($F99:$H99,"In Arbeit"))</f>
        <v/>
      </c>
      <c r="S99" s="34">
        <f>IF(OR($A99="",$D99=""),"",IFERROR($D99-TODAY(),""))</f>
        <v/>
      </c>
      <c r="T99" s="19">
        <f>IF($A99="","",IF(COUNTIF($A$3:$A$102,$A99)&gt;1,"Prüfen",IF(Parameter!$B$2="","Prüfen",IF(OR($B99="",$C99="",$D99="",$E99="",$F99="",$G99="",$H99="",$I99="",$J99="",$K99="",$L99=""),"Angaben fehlen",IF(OR($E99&lt;$D99,$I99&lt;=0,$J99&lt;=0,$K99&lt;0,$K99&gt;=1),"Prüfen",IF(OR($Q99="Engpass",AND($R99&gt;0,$S99&lt;=Parameter!$B$2),AND($N99&lt;&gt;"",$N99&lt;TODAY(),$R99&gt;0)),"Kritisch",IF(AND($R99=0,$Q99="Ausreichend"),"Bereit","In Vorbereitung")))))))</f>
        <v/>
      </c>
      <c r="U99" s="6">
        <f>IF($A99="","",IF(COUNTIF($A$3:$A$102,$A99)&gt;1,"Anlauf-ID doppelt",IF(Parameter!$B$2="","Warnhorizont in Parameter ergänzen",IF(OR($B99="",$C99="",$D99="",$E99="",$F99="",$G99="",$H99="",$I99="",$J99="",$K99="",$L99=""),"Pflichtangaben ergänzen",IF($E99&lt;$D99,"Ramp-up-Ende vor Serienstart",IF(OR($I99&lt;=0,$J99&lt;=0,$K99&lt;0,$K99&gt;=1),"Mengen, Kapazität oder Reserve prüfen",IF($Q99="Engpass","Kapazität oder Zeitraum prüfen",IF(AND($R99&gt;0,$S99&lt;=Parameter!$B$2),"Freigaben vor Serienstart klären",IF(AND($N99&lt;&gt;"",$N99&lt;TODAY(),$R99&gt;0),"Maßnahmentermin überfällig",IF($T99="Bereit","Freigaben und Kapazität vollständig","Plan weiterverfolgen"))))))))))</f>
        <v/>
      </c>
    </row>
    <row r="100" outlineLevel="1">
      <c r="A100" s="12" t="n"/>
      <c r="B100" s="12" t="n"/>
      <c r="C100" s="12" t="n"/>
      <c r="D100" s="13" t="n"/>
      <c r="E100" s="13" t="n"/>
      <c r="F100" s="14" t="n"/>
      <c r="G100" s="14" t="n"/>
      <c r="H100" s="14" t="n"/>
      <c r="I100" s="32" t="n"/>
      <c r="J100" s="33" t="n"/>
      <c r="K100" s="17" t="n"/>
      <c r="L100" s="14" t="n"/>
      <c r="M100" s="12" t="n"/>
      <c r="N100" s="13" t="n"/>
      <c r="O100" s="35">
        <f>IF(OR($A100="",$I100="",$J100="",$K100=""),"",IFERROR(ROUNDUP($I100/($J100*(1-$K100)),0),""))</f>
        <v/>
      </c>
      <c r="P100" s="35">
        <f>IF(OR($A100="",$D100="",$E100=""),"",IFERROR($E100-$D100+1,""))</f>
        <v/>
      </c>
      <c r="Q100" s="22">
        <f>IF($A100="","",IF(OR($O100="",$P100=""),"",IF($O100&lt;=$P100,"Ausreichend","Engpass")))</f>
        <v/>
      </c>
      <c r="R100" s="23">
        <f>IF($A100="","",COUNTIF($F100:$H100,"Offen")+COUNTIF($F100:$H100,"In Arbeit"))</f>
        <v/>
      </c>
      <c r="S100" s="35">
        <f>IF(OR($A100="",$D100=""),"",IFERROR($D100-TODAY(),""))</f>
        <v/>
      </c>
      <c r="T100" s="22">
        <f>IF($A100="","",IF(COUNTIF($A$3:$A$102,$A100)&gt;1,"Prüfen",IF(Parameter!$B$2="","Prüfen",IF(OR($B100="",$C100="",$D100="",$E100="",$F100="",$G100="",$H100="",$I100="",$J100="",$K100="",$L100=""),"Angaben fehlen",IF(OR($E100&lt;$D100,$I100&lt;=0,$J100&lt;=0,$K100&lt;0,$K100&gt;=1),"Prüfen",IF(OR($Q100="Engpass",AND($R100&gt;0,$S100&lt;=Parameter!$B$2),AND($N100&lt;&gt;"",$N100&lt;TODAY(),$R100&gt;0)),"Kritisch",IF(AND($R100=0,$Q100="Ausreichend"),"Bereit","In Vorbereitung")))))))</f>
        <v/>
      </c>
      <c r="U100" s="8">
        <f>IF($A100="","",IF(COUNTIF($A$3:$A$102,$A100)&gt;1,"Anlauf-ID doppelt",IF(Parameter!$B$2="","Warnhorizont in Parameter ergänzen",IF(OR($B100="",$C100="",$D100="",$E100="",$F100="",$G100="",$H100="",$I100="",$J100="",$K100="",$L100=""),"Pflichtangaben ergänzen",IF($E100&lt;$D100,"Ramp-up-Ende vor Serienstart",IF(OR($I100&lt;=0,$J100&lt;=0,$K100&lt;0,$K100&gt;=1),"Mengen, Kapazität oder Reserve prüfen",IF($Q100="Engpass","Kapazität oder Zeitraum prüfen",IF(AND($R100&gt;0,$S100&lt;=Parameter!$B$2),"Freigaben vor Serienstart klären",IF(AND($N100&lt;&gt;"",$N100&lt;TODAY(),$R100&gt;0),"Maßnahmentermin überfällig",IF($T100="Bereit","Freigaben und Kapazität vollständig","Plan weiterverfolgen"))))))))))</f>
        <v/>
      </c>
    </row>
    <row r="101" outlineLevel="1">
      <c r="A101" s="12" t="n"/>
      <c r="B101" s="12" t="n"/>
      <c r="C101" s="12" t="n"/>
      <c r="D101" s="13" t="n"/>
      <c r="E101" s="13" t="n"/>
      <c r="F101" s="14" t="n"/>
      <c r="G101" s="14" t="n"/>
      <c r="H101" s="14" t="n"/>
      <c r="I101" s="32" t="n"/>
      <c r="J101" s="33" t="n"/>
      <c r="K101" s="17" t="n"/>
      <c r="L101" s="14" t="n"/>
      <c r="M101" s="12" t="n"/>
      <c r="N101" s="13" t="n"/>
      <c r="O101" s="34">
        <f>IF(OR($A101="",$I101="",$J101="",$K101=""),"",IFERROR(ROUNDUP($I101/($J101*(1-$K101)),0),""))</f>
        <v/>
      </c>
      <c r="P101" s="34">
        <f>IF(OR($A101="",$D101="",$E101=""),"",IFERROR($E101-$D101+1,""))</f>
        <v/>
      </c>
      <c r="Q101" s="19">
        <f>IF($A101="","",IF(OR($O101="",$P101=""),"",IF($O101&lt;=$P101,"Ausreichend","Engpass")))</f>
        <v/>
      </c>
      <c r="R101" s="20">
        <f>IF($A101="","",COUNTIF($F101:$H101,"Offen")+COUNTIF($F101:$H101,"In Arbeit"))</f>
        <v/>
      </c>
      <c r="S101" s="34">
        <f>IF(OR($A101="",$D101=""),"",IFERROR($D101-TODAY(),""))</f>
        <v/>
      </c>
      <c r="T101" s="19">
        <f>IF($A101="","",IF(COUNTIF($A$3:$A$102,$A101)&gt;1,"Prüfen",IF(Parameter!$B$2="","Prüfen",IF(OR($B101="",$C101="",$D101="",$E101="",$F101="",$G101="",$H101="",$I101="",$J101="",$K101="",$L101=""),"Angaben fehlen",IF(OR($E101&lt;$D101,$I101&lt;=0,$J101&lt;=0,$K101&lt;0,$K101&gt;=1),"Prüfen",IF(OR($Q101="Engpass",AND($R101&gt;0,$S101&lt;=Parameter!$B$2),AND($N101&lt;&gt;"",$N101&lt;TODAY(),$R101&gt;0)),"Kritisch",IF(AND($R101=0,$Q101="Ausreichend"),"Bereit","In Vorbereitung")))))))</f>
        <v/>
      </c>
      <c r="U101" s="6">
        <f>IF($A101="","",IF(COUNTIF($A$3:$A$102,$A101)&gt;1,"Anlauf-ID doppelt",IF(Parameter!$B$2="","Warnhorizont in Parameter ergänzen",IF(OR($B101="",$C101="",$D101="",$E101="",$F101="",$G101="",$H101="",$I101="",$J101="",$K101="",$L101=""),"Pflichtangaben ergänzen",IF($E101&lt;$D101,"Ramp-up-Ende vor Serienstart",IF(OR($I101&lt;=0,$J101&lt;=0,$K101&lt;0,$K101&gt;=1),"Mengen, Kapazität oder Reserve prüfen",IF($Q101="Engpass","Kapazität oder Zeitraum prüfen",IF(AND($R101&gt;0,$S101&lt;=Parameter!$B$2),"Freigaben vor Serienstart klären",IF(AND($N101&lt;&gt;"",$N101&lt;TODAY(),$R101&gt;0),"Maßnahmentermin überfällig",IF($T101="Bereit","Freigaben und Kapazität vollständig","Plan weiterverfolgen"))))))))))</f>
        <v/>
      </c>
    </row>
    <row r="102" outlineLevel="1">
      <c r="A102" s="12" t="n"/>
      <c r="B102" s="12" t="n"/>
      <c r="C102" s="12" t="n"/>
      <c r="D102" s="13" t="n"/>
      <c r="E102" s="13" t="n"/>
      <c r="F102" s="14" t="n"/>
      <c r="G102" s="14" t="n"/>
      <c r="H102" s="14" t="n"/>
      <c r="I102" s="32" t="n"/>
      <c r="J102" s="33" t="n"/>
      <c r="K102" s="17" t="n"/>
      <c r="L102" s="14" t="n"/>
      <c r="M102" s="12" t="n"/>
      <c r="N102" s="13" t="n"/>
      <c r="O102" s="35">
        <f>IF(OR($A102="",$I102="",$J102="",$K102=""),"",IFERROR(ROUNDUP($I102/($J102*(1-$K102)),0),""))</f>
        <v/>
      </c>
      <c r="P102" s="35">
        <f>IF(OR($A102="",$D102="",$E102=""),"",IFERROR($E102-$D102+1,""))</f>
        <v/>
      </c>
      <c r="Q102" s="22">
        <f>IF($A102="","",IF(OR($O102="",$P102=""),"",IF($O102&lt;=$P102,"Ausreichend","Engpass")))</f>
        <v/>
      </c>
      <c r="R102" s="23">
        <f>IF($A102="","",COUNTIF($F102:$H102,"Offen")+COUNTIF($F102:$H102,"In Arbeit"))</f>
        <v/>
      </c>
      <c r="S102" s="35">
        <f>IF(OR($A102="",$D102=""),"",IFERROR($D102-TODAY(),""))</f>
        <v/>
      </c>
      <c r="T102" s="22">
        <f>IF($A102="","",IF(COUNTIF($A$3:$A$102,$A102)&gt;1,"Prüfen",IF(Parameter!$B$2="","Prüfen",IF(OR($B102="",$C102="",$D102="",$E102="",$F102="",$G102="",$H102="",$I102="",$J102="",$K102="",$L102=""),"Angaben fehlen",IF(OR($E102&lt;$D102,$I102&lt;=0,$J102&lt;=0,$K102&lt;0,$K102&gt;=1),"Prüfen",IF(OR($Q102="Engpass",AND($R102&gt;0,$S102&lt;=Parameter!$B$2),AND($N102&lt;&gt;"",$N102&lt;TODAY(),$R102&gt;0)),"Kritisch",IF(AND($R102=0,$Q102="Ausreichend"),"Bereit","In Vorbereitung")))))))</f>
        <v/>
      </c>
      <c r="U102" s="8">
        <f>IF($A102="","",IF(COUNTIF($A$3:$A$102,$A102)&gt;1,"Anlauf-ID doppelt",IF(Parameter!$B$2="","Warnhorizont in Parameter ergänzen",IF(OR($B102="",$C102="",$D102="",$E102="",$F102="",$G102="",$H102="",$I102="",$J102="",$K102="",$L102=""),"Pflichtangaben ergänzen",IF($E102&lt;$D102,"Ramp-up-Ende vor Serienstart",IF(OR($I102&lt;=0,$J102&lt;=0,$K102&lt;0,$K102&gt;=1),"Mengen, Kapazität oder Reserve prüfen",IF($Q102="Engpass","Kapazität oder Zeitraum prüfen",IF(AND($R102&gt;0,$S102&lt;=Parameter!$B$2),"Freigaben vor Serienstart klären",IF(AND($N102&lt;&gt;"",$N102&lt;TODAY(),$R102&gt;0),"Maßnahmentermin überfällig",IF($T102="Bereit","Freigaben und Kapazität vollständig","Plan weiterverfolgen"))))))))))</f>
        <v/>
      </c>
    </row>
  </sheetData>
  <autoFilter ref="A2:U102"/>
  <mergeCells count="1">
    <mergeCell ref="A1:U1"/>
  </mergeCells>
  <conditionalFormatting sqref="A3:A102">
    <cfRule type="expression" priority="1" dxfId="0" stopIfTrue="1">
      <formula>AND($A3&lt;&gt;"",COUNTIF($A$3:$A$102,$A3)&gt;1)</formula>
    </cfRule>
  </conditionalFormatting>
  <conditionalFormatting sqref="Q3:Q102">
    <cfRule type="expression" priority="2" dxfId="0" stopIfTrue="1">
      <formula>$Q3="Engpass"</formula>
    </cfRule>
  </conditionalFormatting>
  <conditionalFormatting sqref="N3:N102">
    <cfRule type="expression" priority="3" dxfId="0" stopIfTrue="0">
      <formula>AND($A3&lt;&gt;"",$N3&lt;&gt;"",$N3&lt;TODAY(),$R3&gt;0)</formula>
    </cfRule>
  </conditionalFormatting>
  <conditionalFormatting sqref="D3:D102">
    <cfRule type="expression" priority="4" dxfId="1" stopIfTrue="0">
      <formula>AND($A3&lt;&gt;"",$D3&gt;=TODAY(),$D3&lt;=TODAY()+Parameter!$B$2,$R3&gt;0)</formula>
    </cfRule>
  </conditionalFormatting>
  <conditionalFormatting sqref="T3:T102">
    <cfRule type="expression" priority="5" dxfId="2" stopIfTrue="1">
      <formula>$T3="Bereit"</formula>
    </cfRule>
    <cfRule type="expression" priority="6" dxfId="0" stopIfTrue="1">
      <formula>$T3="Kritisch"</formula>
    </cfRule>
    <cfRule type="expression" priority="7" dxfId="1" stopIfTrue="1">
      <formula>OR($T3="Angaben fehlen",$T3="Prüfen")</formula>
    </cfRule>
    <cfRule type="expression" priority="8" dxfId="3" stopIfTrue="1">
      <formula>$T3="In Vorbereitung"</formula>
    </cfRule>
  </conditionalFormatting>
  <dataValidations count="7">
    <dataValidation sqref="C3:C102" showDropDown="0" showInputMessage="1" showErrorMessage="1" allowBlank="0" errorTitle="Anlage prüfen" error="Bitte eine Anlage aus der stabilen Auswahlliste verwenden oder die Eingabe bewusst prüfen." promptTitle="Anlage" prompt="Auswahlwerte werden im Blatt Parameter gepflegt." type="list" errorStyle="warning">
      <formula1>INDIRECT("Parameter!$D$3:$D$8")</formula1>
    </dataValidation>
    <dataValidation sqref="F3:H102" showDropDown="0" showInputMessage="1" showErrorMessage="1" allowBlank="0" errorTitle="Freigabestatus prüfen" error="Bitte einen vorgesehenen Status auswählen. Abweichungen werden nur als Warnung behandelt." promptTitle="Freigabestatus" prompt="Nicht erforderlich muss ausdrücklich ausgewählt werden." type="list" errorStyle="warning">
      <formula1>INDIRECT("Parameter!$F$3:$F$6")</formula1>
    </dataValidation>
    <dataValidation sqref="L3:L102" showDropDown="0" showInputMessage="1" showErrorMessage="1" allowBlank="0" errorTitle="Rolle prüfen" error="Bitte eine vorgesehene Verantwortungsrolle auswählen." promptTitle="Verantwortungsrolle" prompt="Es werden nur Rollen, keine Personendaten erfasst." type="list" errorStyle="warning">
      <formula1>INDIRECT("Parameter!$E$3:$E$8")</formula1>
    </dataValidation>
    <dataValidation sqref="D3:E102 N3:N102" showDropDown="0" showInputMessage="1" showErrorMessage="1" allowBlank="0" errorTitle="Datum prüfen" error="Das Datum liegt außerhalb des eingestellten Planungshorizonts." promptTitle="Planungsdatum" prompt="Datumsformat TT.MM.JJJJ verwenden." type="date" errorStyle="warning" operator="between">
      <formula1>INDIRECT("Parameter!$B$5")</formula1>
      <formula2>INDIRECT("Parameter!$B$6")</formula2>
    </dataValidation>
    <dataValidation sqref="I3:I102" showDropDown="0" showInputMessage="1" showErrorMessage="1" allowBlank="0" errorTitle="Zielmenge prüfen" error="Bitte eine positive ganze Stückzahl innerhalb der Planungsgrenze eingeben." promptTitle="Ramp-up-Zielmenge" prompt="Einheit: Stück." type="whole" errorStyle="warning" operator="between">
      <formula1>1</formula1>
      <formula2>INDIRECT("Parameter!$B$4")</formula2>
    </dataValidation>
    <dataValidation sqref="J3:J102" showDropDown="0" showInputMessage="1" showErrorMessage="1" allowBlank="0" errorTitle="Kapazität prüfen" error="Bitte eine positive ganze Tageskapazität eingeben." promptTitle="Verfügbare Kapazität" prompt="Einheit: Stück je Kalendertag; betriebliche Verfügbarkeit manuell berücksichtigen." type="whole" errorStyle="warning" operator="between">
      <formula1>1</formula1>
      <formula2>INDIRECT("Parameter!$B$4")</formula2>
    </dataValidation>
    <dataValidation sqref="K3:K102" showDropDown="0" showInputMessage="1" showErrorMessage="1" allowBlank="0" errorTitle="Reserve prüfen" error="Die Reserve sollte zwischen 0 % und der eingestellten Obergrenze liegen." promptTitle="Kapazitätsreserve" prompt="Beispiel: 10 % als 10 % eingeben." type="decimal" errorStyle="warning" operator="between">
      <formula1>0</formula1>
      <formula2>INDIRECT("Parameter!$B$3")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8" customWidth="1" min="2" max="2"/>
    <col width="3" customWidth="1" min="3" max="3"/>
    <col width="27" customWidth="1" min="4" max="4"/>
    <col width="25" customWidth="1" min="5" max="5"/>
    <col width="22" customWidth="1" min="6" max="6"/>
    <col width="3" customWidth="1" min="7" max="7"/>
    <col width="12" customWidth="1" min="8" max="8"/>
  </cols>
  <sheetData>
    <row r="1" ht="28" customHeight="1">
      <c r="A1" s="1" t="inlineStr">
        <is>
          <t>Parameter und stabile Auswahlwerte</t>
        </is>
      </c>
    </row>
    <row r="2">
      <c r="A2" s="3" t="inlineStr">
        <is>
          <t>Warnhorizont Serienstart (Tage)</t>
        </is>
      </c>
      <c r="B2" s="36" t="n">
        <v>21</v>
      </c>
      <c r="D2" s="11" t="inlineStr">
        <is>
          <t>Anlagen</t>
        </is>
      </c>
      <c r="E2" s="11" t="inlineStr">
        <is>
          <t>Verantwortungsrollen</t>
        </is>
      </c>
      <c r="F2" s="11" t="inlineStr">
        <is>
          <t>Freigabestatus</t>
        </is>
      </c>
    </row>
    <row r="3">
      <c r="A3" s="3" t="inlineStr">
        <is>
          <t>Maximale Kapazitätsreserve</t>
        </is>
      </c>
      <c r="B3" s="25" t="n">
        <v>0.5</v>
      </c>
      <c r="D3" s="12" t="inlineStr">
        <is>
          <t>Montagelinie FIK-01</t>
        </is>
      </c>
      <c r="E3" s="12" t="inlineStr">
        <is>
          <t>Anlaufkoordination</t>
        </is>
      </c>
      <c r="F3" s="12" t="inlineStr">
        <is>
          <t>Offen</t>
        </is>
      </c>
    </row>
    <row r="4">
      <c r="A4" s="3" t="inlineStr">
        <is>
          <t>Maximale Zielmenge (Stück)</t>
        </is>
      </c>
      <c r="B4" s="37" t="n">
        <v>1000000</v>
      </c>
      <c r="D4" s="12" t="inlineStr">
        <is>
          <t>Bearbeitungszelle FIK-02</t>
        </is>
      </c>
      <c r="E4" s="12" t="inlineStr">
        <is>
          <t>Produktionsplanung</t>
        </is>
      </c>
      <c r="F4" s="12" t="inlineStr">
        <is>
          <t>In Arbeit</t>
        </is>
      </c>
    </row>
    <row r="5">
      <c r="A5" s="3" t="inlineStr">
        <is>
          <t>Frühestes zulässiges Datum</t>
        </is>
      </c>
      <c r="B5" s="27" t="n">
        <v>45909</v>
      </c>
      <c r="D5" s="12" t="inlineStr">
        <is>
          <t>Prüffeld FIK-03</t>
        </is>
      </c>
      <c r="E5" s="12" t="inlineStr">
        <is>
          <t>Qualitätssicherung</t>
        </is>
      </c>
      <c r="F5" s="12" t="inlineStr">
        <is>
          <t>Freigegeben</t>
        </is>
      </c>
    </row>
    <row r="6">
      <c r="A6" s="3" t="inlineStr">
        <is>
          <t>Spätestes zulässiges Datum</t>
        </is>
      </c>
      <c r="B6" s="27" t="n">
        <v>47004</v>
      </c>
      <c r="D6" s="12" t="inlineStr">
        <is>
          <t>Fügezelle FIK-04</t>
        </is>
      </c>
      <c r="E6" s="12" t="inlineStr">
        <is>
          <t>Werkzeugkoordination</t>
        </is>
      </c>
      <c r="F6" s="12" t="inlineStr">
        <is>
          <t>Nicht erforderlich</t>
        </is>
      </c>
    </row>
    <row r="7" ht="42" customHeight="1">
      <c r="A7" s="3" t="inlineStr">
        <is>
          <t>Einordnung</t>
        </is>
      </c>
      <c r="B7" s="28" t="inlineStr">
        <is>
          <t>Veränderbare Planungsannahmen; keine Norm, Zusage oder automatische Freigaberegel.</t>
        </is>
      </c>
      <c r="D7" s="12" t="inlineStr">
        <is>
          <t>Montageinsel FIK-05</t>
        </is>
      </c>
      <c r="E7" s="12" t="inlineStr">
        <is>
          <t>Fertigungssteuerung</t>
        </is>
      </c>
      <c r="F7" s="8" t="n"/>
    </row>
    <row r="8">
      <c r="D8" s="12" t="inlineStr">
        <is>
          <t>Verpackungslinie FIK-06</t>
        </is>
      </c>
      <c r="E8" s="12" t="inlineStr">
        <is>
          <t>Prozessplanung</t>
        </is>
      </c>
      <c r="F8" s="8" t="n"/>
    </row>
  </sheetData>
  <mergeCells count="1">
    <mergeCell ref="A1:H1"/>
  </mergeCells>
  <conditionalFormatting sqref="B2:B6">
    <cfRule type="expression" priority="1" dxfId="0" stopIfTrue="0">
      <formula>B2=""</formula>
    </cfRule>
  </conditionalFormatting>
  <conditionalFormatting sqref="B5:B6">
    <cfRule type="expression" priority="2" dxfId="0" stopIfTrue="1">
      <formula>OR($B$5="",$B$6="",$B$6&lt;=$B$5)</formula>
    </cfRule>
  </conditionalFormatting>
  <dataValidations count="4">
    <dataValidation sqref="B2" showDropDown="0" showInputMessage="0" showErrorMessage="1" allowBlank="0" errorTitle="Warnhorizont prüfen" error="Bitte einen ganzzahligen Warnhorizont zwischen 1 und 120 Tagen verwenden." type="whole" errorStyle="warning" operator="between">
      <formula1>1</formula1>
      <formula2>120</formula2>
    </dataValidation>
    <dataValidation sqref="B3" showDropDown="0" showInputMessage="0" showErrorMessage="1" allowBlank="0" errorTitle="Reservegrenze prüfen" error="Die Planungsgrenze sollte zwischen 0 % und 50 % liegen." type="decimal" errorStyle="warning" operator="between">
      <formula1>0</formula1>
      <formula2>0.5</formula2>
    </dataValidation>
    <dataValidation sqref="B4" showDropDown="0" showInputMessage="0" showErrorMessage="1" allowBlank="0" errorTitle="Mengengrenze prüfen" error="Bitte eine positive ganze Mengengrenze verwenden." type="whole" errorStyle="warning" operator="between">
      <formula1>1</formula1>
      <formula2>10000000</formula2>
    </dataValidation>
    <dataValidation sqref="B5:B6" showDropDown="0" showInputMessage="0" showErrorMessage="1" allowBlank="0" errorTitle="Planungshorizont prüfen" error="Bitte plausible Datumsgrenzen für den aktuellen Planungshorizont verwenden." type="date" errorStyle="warning" operator="between">
      <formula1>DATE(2024,1,1)</formula1>
      <formula2>DATE(2030,12,31)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38" customWidth="1" min="2" max="2"/>
    <col width="25" customWidth="1" min="3" max="3"/>
    <col width="48" customWidth="1" min="4" max="4"/>
    <col width="40" customWidth="1" min="5" max="5"/>
    <col width="58" customWidth="1" min="6" max="6"/>
  </cols>
  <sheetData>
    <row r="1" ht="28" customHeight="1">
      <c r="A1" s="1" t="inlineStr">
        <is>
          <t>Anweisungen, Datenbeschreibung und Kontrollen</t>
        </is>
      </c>
    </row>
    <row r="2"/>
    <row r="3" ht="48" customHeight="1">
      <c r="A3" s="2" t="inlineStr">
        <is>
          <t>Arbeitsweise</t>
        </is>
      </c>
      <c r="B3" s="29" t="inlineStr">
        <is>
          <t>Gelbe Zellen sind veränderbar. Die Einträge werden manuell aus der internen Anlaufbesprechung übernommen. Nach Änderungen ist die Excel-Neuberechnung auszuführen und die Ergebnislogik fachlich zu kontrollieren.</t>
        </is>
      </c>
    </row>
    <row r="4"/>
    <row r="5">
      <c r="A5" s="11" t="inlineStr">
        <is>
          <t>Blatt</t>
        </is>
      </c>
      <c r="B5" s="11" t="inlineStr">
        <is>
          <t>Zweck</t>
        </is>
      </c>
      <c r="C5" s="11" t="inlineStr">
        <is>
          <t>Datenquelle</t>
        </is>
      </c>
      <c r="D5" s="11" t="inlineStr">
        <is>
          <t>Sichtbares Ergebnis</t>
        </is>
      </c>
    </row>
    <row r="6" ht="60" customHeight="1">
      <c r="A6" s="29" t="inlineStr">
        <is>
          <t>Zusammenfassung</t>
        </is>
      </c>
      <c r="B6" s="29" t="inlineStr">
        <is>
          <t>Unterstützt die Priorisierung der Serienanläufe.</t>
        </is>
      </c>
      <c r="C6" s="29" t="inlineStr">
        <is>
          <t>Berechnete Werte aus Anlaufplan und Warnhorizont aus Parameter.</t>
        </is>
      </c>
      <c r="D6" s="29" t="inlineStr">
        <is>
          <t>Kennzahlen und kompakte Statusverteilung für die interne Entscheidung.</t>
        </is>
      </c>
    </row>
    <row r="7" ht="60" customHeight="1">
      <c r="A7" s="4" t="inlineStr">
        <is>
          <t>Anlaufplan</t>
        </is>
      </c>
      <c r="B7" s="4" t="inlineStr">
        <is>
          <t>Erfasst je Anlauf die notwendigen Termine, Freigaben, Mengen, Kapazitäten und Maßnahmen.</t>
        </is>
      </c>
      <c r="C7" s="4" t="inlineStr">
        <is>
          <t>Manuell geprüfte Angaben aus der betrieblichen Anlaufkoordination; keine automatische Datenübernahme.</t>
        </is>
      </c>
      <c r="D7" s="4" t="inlineStr">
        <is>
          <t>Kapazitätslage, offene Freigaben, Resttage, Gesamtstatus und Kontrollhinweis.</t>
        </is>
      </c>
    </row>
    <row r="8" ht="60" customHeight="1">
      <c r="A8" s="29" t="inlineStr">
        <is>
          <t>Parameter</t>
        </is>
      </c>
      <c r="B8" s="29" t="inlineStr">
        <is>
          <t>Hält veränderbare Annahmen und stabile Auswahlwerte getrennt von den operativen Zeilen.</t>
        </is>
      </c>
      <c r="C8" s="29" t="inlineStr">
        <is>
          <t>Manuell festgelegter Planungshorizont, Grenzwerte, Anlagen, Rollen und Statuswerte.</t>
        </is>
      </c>
      <c r="D8" s="29" t="inlineStr">
        <is>
          <t>Nachvollziehbare Grundlage für Validierungen und Warnungen.</t>
        </is>
      </c>
    </row>
    <row r="9" ht="60" customHeight="1">
      <c r="A9" s="4" t="inlineStr">
        <is>
          <t>Anweisungen</t>
        </is>
      </c>
      <c r="B9" s="4" t="inlineStr">
        <is>
          <t>Beschreibt Nutzung, Datentypen, Formeln, Grenzfälle und manuelle Kontrollen.</t>
        </is>
      </c>
      <c r="C9" s="4" t="inlineStr">
        <is>
          <t>Aufbau und Prüflogik dieser Arbeitsmappe.</t>
        </is>
      </c>
      <c r="D9" s="4" t="inlineStr">
        <is>
          <t>Kontrollierbare Arbeitsweise ohne Aussage zu Normen, Freigaben oder Konformität.</t>
        </is>
      </c>
    </row>
    <row r="10"/>
    <row r="11"/>
    <row r="12">
      <c r="A12" s="11" t="inlineStr">
        <is>
          <t>Feldgruppe</t>
        </is>
      </c>
      <c r="B12" s="11" t="inlineStr">
        <is>
          <t>Datentyp</t>
        </is>
      </c>
      <c r="C12" s="11" t="inlineStr">
        <is>
          <t>Einheit</t>
        </is>
      </c>
      <c r="D12" s="11" t="inlineStr">
        <is>
          <t>Pflicht</t>
        </is>
      </c>
      <c r="E12" s="11" t="inlineStr">
        <is>
          <t>Verhalten bei fehlendem Wert</t>
        </is>
      </c>
      <c r="F12" s="11" t="inlineStr">
        <is>
          <t>Hinweis und Kontrolle</t>
        </is>
      </c>
    </row>
    <row r="13" ht="62" customHeight="1">
      <c r="A13" s="30" t="inlineStr">
        <is>
          <t>Anlauf-ID</t>
        </is>
      </c>
      <c r="B13" s="30" t="inlineStr">
        <is>
          <t>Text</t>
        </is>
      </c>
      <c r="C13" s="30" t="inlineStr">
        <is>
          <t>ohne Einheit</t>
        </is>
      </c>
      <c r="D13" s="30" t="inlineStr">
        <is>
          <t>Ja</t>
        </is>
      </c>
      <c r="E13" s="30" t="inlineStr">
        <is>
          <t>Ohne ID gilt die Zeile als leer; alle Ergebnisformeln zeigen leer.</t>
        </is>
      </c>
      <c r="F13" s="30" t="inlineStr">
        <is>
          <t>Muss innerhalb A3:A102 eindeutig sein. Duplikate werden orange markiert und ergeben den Status Prüfen.</t>
        </is>
      </c>
    </row>
    <row r="14" ht="62" customHeight="1">
      <c r="A14" s="31" t="inlineStr">
        <is>
          <t>Artikelbezeichnung</t>
        </is>
      </c>
      <c r="B14" s="31" t="inlineStr">
        <is>
          <t>Text</t>
        </is>
      </c>
      <c r="C14" s="31" t="inlineStr">
        <is>
          <t>ohne Einheit</t>
        </is>
      </c>
      <c r="D14" s="31" t="inlineStr">
        <is>
          <t>Ja</t>
        </is>
      </c>
      <c r="E14" s="31" t="inlineStr">
        <is>
          <t>Bei aktiver ID ergibt ein Leerwert Angaben fehlen.</t>
        </is>
      </c>
      <c r="F14" s="31" t="inlineStr">
        <is>
          <t>Nur fiktive oder betriebsintern freigegebene Sachbezeichnungen verwenden; keine personenbezogenen Daten.</t>
        </is>
      </c>
    </row>
    <row r="15" ht="62" customHeight="1">
      <c r="A15" s="30" t="inlineStr">
        <is>
          <t>Anlage</t>
        </is>
      </c>
      <c r="B15" s="30" t="inlineStr">
        <is>
          <t>Auswahlliste</t>
        </is>
      </c>
      <c r="C15" s="30" t="inlineStr">
        <is>
          <t>Anlage</t>
        </is>
      </c>
      <c r="D15" s="30" t="inlineStr">
        <is>
          <t>Ja</t>
        </is>
      </c>
      <c r="E15" s="30" t="inlineStr">
        <is>
          <t>Bei aktiver ID ergibt ein Leerwert Angaben fehlen.</t>
        </is>
      </c>
      <c r="F15" s="30" t="inlineStr">
        <is>
          <t>Auswahlwerte stehen im Blatt Parameter und können dort bewusst angepasst werden.</t>
        </is>
      </c>
    </row>
    <row r="16" ht="62" customHeight="1">
      <c r="A16" s="31" t="inlineStr">
        <is>
          <t>Serienstart und Ramp-up-Ende</t>
        </is>
      </c>
      <c r="B16" s="31" t="inlineStr">
        <is>
          <t>Datum</t>
        </is>
      </c>
      <c r="C16" s="31" t="inlineStr">
        <is>
          <t>TT.MM.JJJJ</t>
        </is>
      </c>
      <c r="D16" s="31" t="inlineStr">
        <is>
          <t>Ja</t>
        </is>
      </c>
      <c r="E16" s="31" t="inlineStr">
        <is>
          <t>Fehlende Termine ergeben Angaben fehlen und leere Terminberechnungen.</t>
        </is>
      </c>
      <c r="F16" s="31" t="inlineStr">
        <is>
          <t>Ramp-up-Ende vor Serienstart wird als Prüfen gekennzeichnet. Der Zeitraum zählt Kalendertage.</t>
        </is>
      </c>
    </row>
    <row r="17" ht="62" customHeight="1">
      <c r="A17" s="30" t="inlineStr">
        <is>
          <t>Muster-, Validierungs- und Werkzeugstatus</t>
        </is>
      </c>
      <c r="B17" s="30" t="inlineStr">
        <is>
          <t>Auswahlliste</t>
        </is>
      </c>
      <c r="C17" s="30" t="inlineStr">
        <is>
          <t>Status</t>
        </is>
      </c>
      <c r="D17" s="30" t="inlineStr">
        <is>
          <t>Ja</t>
        </is>
      </c>
      <c r="E17" s="30" t="inlineStr">
        <is>
          <t>Ein Leerwert ergibt Angaben fehlen.</t>
        </is>
      </c>
      <c r="F17" s="30" t="inlineStr">
        <is>
          <t>Offen und In Arbeit zählen als offene Freigabe. Nicht erforderlich muss ausdrücklich ausgewählt werden.</t>
        </is>
      </c>
    </row>
    <row r="18" ht="62" customHeight="1">
      <c r="A18" s="31" t="inlineStr">
        <is>
          <t>Ramp-up-Zielmenge</t>
        </is>
      </c>
      <c r="B18" s="31" t="inlineStr">
        <is>
          <t>Ganze Zahl</t>
        </is>
      </c>
      <c r="C18" s="31" t="inlineStr">
        <is>
          <t>Stück</t>
        </is>
      </c>
      <c r="D18" s="31" t="inlineStr">
        <is>
          <t>Ja</t>
        </is>
      </c>
      <c r="E18" s="31" t="inlineStr">
        <is>
          <t>Bei Leerwert bleiben Kapazitätstage leer und der Gesamtstatus lautet Angaben fehlen.</t>
        </is>
      </c>
      <c r="F18" s="31" t="inlineStr">
        <is>
          <t>Positive Menge bis zur veränderbaren Planungsgrenze verwenden.</t>
        </is>
      </c>
    </row>
    <row r="19" ht="62" customHeight="1">
      <c r="A19" s="30" t="inlineStr">
        <is>
          <t>Kapazität je Tag</t>
        </is>
      </c>
      <c r="B19" s="30" t="inlineStr">
        <is>
          <t>Ganze Zahl</t>
        </is>
      </c>
      <c r="C19" s="30" t="inlineStr">
        <is>
          <t>Stück je Kalendertag</t>
        </is>
      </c>
      <c r="D19" s="30" t="inlineStr">
        <is>
          <t>Ja</t>
        </is>
      </c>
      <c r="E19" s="30" t="inlineStr">
        <is>
          <t>Bei Leerwert bleibt die Kapazitätsrechnung leer und der Gesamtstatus lautet Angaben fehlen.</t>
        </is>
      </c>
      <c r="F19" s="30" t="inlineStr">
        <is>
          <t>Nur manuell bestätigte verfügbare Kapazität eintragen; Ausfalltage werden nicht automatisch ermittelt.</t>
        </is>
      </c>
    </row>
    <row r="20" ht="62" customHeight="1">
      <c r="A20" s="31" t="inlineStr">
        <is>
          <t>Kapazitätsreserve</t>
        </is>
      </c>
      <c r="B20" s="31" t="inlineStr">
        <is>
          <t>Dezimalzahl</t>
        </is>
      </c>
      <c r="C20" s="31" t="inlineStr">
        <is>
          <t>Prozent</t>
        </is>
      </c>
      <c r="D20" s="31" t="inlineStr">
        <is>
          <t>Ja</t>
        </is>
      </c>
      <c r="E20" s="31" t="inlineStr">
        <is>
          <t>Bei Leerwert bleiben Kapazitätstage leer und der Gesamtstatus lautet Angaben fehlen.</t>
        </is>
      </c>
      <c r="F20" s="31" t="inlineStr">
        <is>
          <t>Die Reserve reduziert rechnerisch die nutzbare Tageskapazität. Zulässige Obergrenze steht in Parameter.</t>
        </is>
      </c>
    </row>
    <row r="21" ht="62" customHeight="1">
      <c r="A21" s="30" t="inlineStr">
        <is>
          <t>Verantwortungsrolle</t>
        </is>
      </c>
      <c r="B21" s="30" t="inlineStr">
        <is>
          <t>Auswahlliste</t>
        </is>
      </c>
      <c r="C21" s="30" t="inlineStr">
        <is>
          <t>Rolle</t>
        </is>
      </c>
      <c r="D21" s="30" t="inlineStr">
        <is>
          <t>Ja</t>
        </is>
      </c>
      <c r="E21" s="30" t="inlineStr">
        <is>
          <t>Bei aktiver ID ergibt ein Leerwert Angaben fehlen.</t>
        </is>
      </c>
      <c r="F21" s="30" t="inlineStr">
        <is>
          <t>Nur Rollen verwenden; Namen oder andere personenbezogene Angaben sind nicht erforderlich.</t>
        </is>
      </c>
    </row>
    <row r="22" ht="62" customHeight="1">
      <c r="A22" s="31" t="inlineStr">
        <is>
          <t>Nächste Maßnahme und Termin</t>
        </is>
      </c>
      <c r="B22" s="31" t="inlineStr">
        <is>
          <t>Text und Datum</t>
        </is>
      </c>
      <c r="C22" s="31" t="inlineStr">
        <is>
          <t>TT.MM.JJJJ</t>
        </is>
      </c>
      <c r="D22" s="31" t="inlineStr">
        <is>
          <t>Nein</t>
        </is>
      </c>
      <c r="E22" s="31" t="inlineStr">
        <is>
          <t>Leerwerte verhindern keine Beurteilung.</t>
        </is>
      </c>
      <c r="F22" s="31" t="inlineStr">
        <is>
          <t>Ein überfälliger Maßnahmentermin führt bei offenen Freigaben zu Kritisch.</t>
        </is>
      </c>
    </row>
    <row r="23" ht="62" customHeight="1">
      <c r="A23" s="30" t="inlineStr">
        <is>
          <t>Berechnete Spalten O bis U</t>
        </is>
      </c>
      <c r="B23" s="30" t="inlineStr">
        <is>
          <t>Formel</t>
        </is>
      </c>
      <c r="C23" s="30" t="inlineStr">
        <is>
          <t>Tage, Anzahl oder Status</t>
        </is>
      </c>
      <c r="D23" s="30" t="inlineStr">
        <is>
          <t>Nicht eingeben</t>
        </is>
      </c>
      <c r="E23" s="30" t="inlineStr">
        <is>
          <t>Bei leerer Anlauf-ID bleiben die Ergebnisse leer.</t>
        </is>
      </c>
      <c r="F23" s="30" t="inlineStr">
        <is>
          <t>Formeln gelten durchgehend für Zeile 3 bis 102 und werden nach Neuberechnung kontrolliert.</t>
        </is>
      </c>
    </row>
    <row r="24"/>
    <row r="25"/>
    <row r="26">
      <c r="A26" s="11" t="inlineStr">
        <is>
          <t>Kontrollgröße</t>
        </is>
      </c>
      <c r="B26" s="11" t="inlineStr">
        <is>
          <t>Formelprinzip</t>
        </is>
      </c>
      <c r="C26" s="11" t="inlineStr">
        <is>
          <t>Bezug</t>
        </is>
      </c>
      <c r="D26" s="11" t="inlineStr">
        <is>
          <t>Erwartetes Ergebnis im Beispiel</t>
        </is>
      </c>
    </row>
    <row r="27" ht="56" customHeight="1">
      <c r="A27" s="30" t="inlineStr">
        <is>
          <t>Kapazitätstage</t>
        </is>
      </c>
      <c r="B27" s="30" t="inlineStr">
        <is>
          <t>Zielmenge geteilt durch Tageskapazität nach Reserve; Aufrundung und IFERROR.</t>
        </is>
      </c>
      <c r="C27" s="30" t="inlineStr">
        <is>
          <t>Anlaufplan O3 aus I3, J3 und K3</t>
        </is>
      </c>
      <c r="D27" s="30" t="inlineStr">
        <is>
          <t>8 Tage</t>
        </is>
      </c>
    </row>
    <row r="28" ht="56" customHeight="1">
      <c r="A28" s="31" t="inlineStr">
        <is>
          <t>Ramp-up-Kalendertage</t>
        </is>
      </c>
      <c r="B28" s="31" t="inlineStr">
        <is>
          <t>Ramp-up-Ende minus Serienstart plus ein Tag; IFERROR bei fehlerhaften Datumswerten.</t>
        </is>
      </c>
      <c r="C28" s="31" t="inlineStr">
        <is>
          <t>Anlaufplan P3 aus D3 und E3</t>
        </is>
      </c>
      <c r="D28" s="31" t="inlineStr">
        <is>
          <t>10 Tage</t>
        </is>
      </c>
    </row>
    <row r="29" ht="56" customHeight="1">
      <c r="A29" s="30" t="inlineStr">
        <is>
          <t>Kapazitätslage</t>
        </is>
      </c>
      <c r="B29" s="30" t="inlineStr">
        <is>
          <t>Kapazitätstage werden mit verfügbaren Ramp-up-Kalendertagen verglichen.</t>
        </is>
      </c>
      <c r="C29" s="30" t="inlineStr">
        <is>
          <t>Anlaufplan Q3 aus O3 und P3</t>
        </is>
      </c>
      <c r="D29" s="30" t="inlineStr">
        <is>
          <t>Ausreichend</t>
        </is>
      </c>
    </row>
    <row r="30" ht="56" customHeight="1">
      <c r="A30" s="31" t="inlineStr">
        <is>
          <t>Offene Freigaben</t>
        </is>
      </c>
      <c r="B30" s="31" t="inlineStr">
        <is>
          <t>COUNTIF zählt Offen und In Arbeit über die drei Freigabefelder.</t>
        </is>
      </c>
      <c r="C30" s="31" t="inlineStr">
        <is>
          <t>Anlaufplan R3 aus F3:H3</t>
        </is>
      </c>
      <c r="D30" s="31" t="inlineStr">
        <is>
          <t>0</t>
        </is>
      </c>
    </row>
    <row r="31" ht="56" customHeight="1">
      <c r="A31" s="30" t="inlineStr">
        <is>
          <t>Resttage</t>
        </is>
      </c>
      <c r="B31" s="30" t="inlineStr">
        <is>
          <t>Serienstart minus TODAY mit IFERROR.</t>
        </is>
      </c>
      <c r="C31" s="30" t="inlineStr">
        <is>
          <t>Anlaufplan S3</t>
        </is>
      </c>
      <c r="D31" s="30" t="inlineStr">
        <is>
          <t>45 Tage am Erzeugungstag 09.09.2026</t>
        </is>
      </c>
    </row>
    <row r="32" ht="56" customHeight="1">
      <c r="A32" s="31" t="inlineStr">
        <is>
          <t>Gesamtstatus Normalfall</t>
        </is>
      </c>
      <c r="B32" s="31" t="inlineStr">
        <is>
          <t>Eindeutige ID, vollständige Pflichtfelder, keine offenen Freigaben und ausreichende Kapazität.</t>
        </is>
      </c>
      <c r="C32" s="31" t="inlineStr">
        <is>
          <t>Anlaufplan T3</t>
        </is>
      </c>
      <c r="D32" s="31" t="inlineStr">
        <is>
          <t>Bereit</t>
        </is>
      </c>
    </row>
    <row r="33" ht="56" customHeight="1">
      <c r="A33" s="30" t="inlineStr">
        <is>
          <t>Zusammenfassung</t>
        </is>
      </c>
      <c r="B33" s="30" t="inlineStr">
        <is>
          <t>COUNTIF, COUNTIFS und SUM über den vollständigen Bereich 3:102.</t>
        </is>
      </c>
      <c r="C33" s="30" t="inlineStr">
        <is>
          <t>Zusammenfassung B12:B18</t>
        </is>
      </c>
      <c r="D33" s="30" t="inlineStr">
        <is>
          <t>10 aktive, 2 bereit, 4 kritisch, 1 unvollständig, 1 Engpass, 11 offene Freigaben, 2 Starts im Warnhorizont</t>
        </is>
      </c>
    </row>
    <row r="34" ht="56" customHeight="1">
      <c r="A34" s="31" t="inlineStr">
        <is>
          <t>Leerfall</t>
        </is>
      </c>
      <c r="B34" s="31" t="inlineStr">
        <is>
          <t>Jede Ergebnisformel prüft zuerst die Anlauf-ID.</t>
        </is>
      </c>
      <c r="C34" s="31" t="inlineStr">
        <is>
          <t>Anlaufplan Zeile 52 und Zeile 102</t>
        </is>
      </c>
      <c r="D34" s="31" t="inlineStr">
        <is>
          <t>O bis U bleiben leer</t>
        </is>
      </c>
    </row>
    <row r="35" ht="56" customHeight="1">
      <c r="A35" s="30" t="inlineStr">
        <is>
          <t>Grenzfall Warnhorizont</t>
        </is>
      </c>
      <c r="B35" s="30" t="inlineStr">
        <is>
          <t>Offene Freigabe und Resttage kleiner oder gleich dem Parameterwert.</t>
        </is>
      </c>
      <c r="C35" s="30" t="inlineStr">
        <is>
          <t>Anlaufplan Zeile 10</t>
        </is>
      </c>
      <c r="D35" s="30" t="inlineStr">
        <is>
          <t>Kritisch bei genau 21 Resttagen</t>
        </is>
      </c>
    </row>
    <row r="36"/>
    <row r="37"/>
    <row r="38">
      <c r="A38" s="11" t="inlineStr">
        <is>
          <t>Manuelle Kontrolle</t>
        </is>
      </c>
      <c r="B38" s="11" t="inlineStr">
        <is>
          <t>Vorgehen</t>
        </is>
      </c>
    </row>
    <row r="39" ht="54" customHeight="1">
      <c r="A39" s="29" t="inlineStr">
        <is>
          <t>Neuberechnung</t>
        </is>
      </c>
      <c r="B39" s="29" t="inlineStr">
        <is>
          <t>Nach Änderungen die vollständige Excel-Neuberechnung ausführen. Kennzahlen und Diagramm anschließend mit den gefilterten Anlaufzeilen vergleichen.</t>
        </is>
      </c>
    </row>
    <row r="40" ht="54" customHeight="1">
      <c r="A40" s="4" t="inlineStr">
        <is>
          <t>Pflichtfelder</t>
        </is>
      </c>
      <c r="B40" s="4" t="inlineStr">
        <is>
          <t>Im Anlaufplan nach Gesamtstatus Angaben fehlen oder Prüfen filtern und gelbe Eingabezellen vervollständigen beziehungsweise fachlich prüfen.</t>
        </is>
      </c>
    </row>
    <row r="41" ht="54" customHeight="1">
      <c r="A41" s="29" t="inlineStr">
        <is>
          <t>Duplikate</t>
        </is>
      </c>
      <c r="B41" s="29" t="inlineStr">
        <is>
          <t>Orange markierte Anlauf-IDs prüfen. Eine legitime Korrektur wird nicht technisch blockiert, muss aber vor der Entscheidung geklärt sein.</t>
        </is>
      </c>
    </row>
    <row r="42" ht="54" customHeight="1">
      <c r="A42" s="4" t="inlineStr">
        <is>
          <t>Termine und Einheiten</t>
        </is>
      </c>
      <c r="B42" s="4" t="inlineStr">
        <is>
          <t>Datumsangaben im Format TT.MM.JJJJ sowie Zielmenge in Stück, Kapazität in Stück je Kalendertag und Reserve in Prozent bestätigen.</t>
        </is>
      </c>
    </row>
    <row r="43" ht="54" customHeight="1">
      <c r="A43" s="29" t="inlineStr">
        <is>
          <t>Kapazität</t>
        </is>
      </c>
      <c r="B43" s="29" t="inlineStr">
        <is>
          <t>Bei Engpass die Eingaben zu Menge, Tageskapazität, Reserve und Ramp-up-Zeitraum manuell gegen die aktuelle betriebliche Planung abgleichen.</t>
        </is>
      </c>
    </row>
    <row r="44" ht="54" customHeight="1">
      <c r="A44" s="4" t="inlineStr">
        <is>
          <t>Abgrenzung</t>
        </is>
      </c>
      <c r="B44" s="4" t="inlineStr">
        <is>
          <t>Die Arbeitsmappe führt keine Synchronisierung oder automatische Freigabe aus. Normen, Arbeitsschutz, Konformität und rechtliche Anforderungen sind außerhalb dieser Planung fachlich zu beurteilen.</t>
        </is>
      </c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Serienanlaufplan</dc:title>
  <dc:subject xmlns:dc="http://purl.org/dc/elements/1.1/">Planung und Beurteilung fiktiver Serienanläufe</dc:subject>
  <dcterms:created xmlns:dcterms="http://purl.org/dc/terms/" xmlns:xsi="http://www.w3.org/2001/XMLSchema-instance" xsi:type="dcterms:W3CDTF">2026-09-09T04:25:53Z</dcterms:created>
  <dcterms:modified xmlns:dcterms="http://purl.org/dc/terms/" xmlns:xsi="http://www.w3.org/2001/XMLSchema-instance" xsi:type="dcterms:W3CDTF">2026-09-09T04:25:55+00:00Z</dcterms:modified>
</cp:coreProperties>
</file>