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usammenfassung" sheetId="1" state="visible" r:id="rId1"/>
    <sheet xmlns:r="http://schemas.openxmlformats.org/officeDocument/2006/relationships" name="Nacharbeite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Anleitung" sheetId="4" state="visible" r:id="rId4"/>
  </sheets>
  <definedNames>
    <definedName name="_xlnm.Print_Area" localSheetId="0">'Zusammenfassung'!$A$1:$H$24</definedName>
    <definedName name="_xlnm._FilterDatabase" localSheetId="1" hidden="1">'Nacharbeiten'!$A$6:$S$106</definedName>
    <definedName name="_xlnm.Print_Area" localSheetId="1">'Nacharbeiten'!$A$1:$S$106</definedName>
    <definedName name="_xlnm._FilterDatabase" localSheetId="2" hidden="1">'Parameter'!$A$5:$B$11</definedName>
    <definedName name="_xlnm._FilterDatabase" localSheetId="3" hidden="1">'Anleitung'!$A$6:$F$25</definedName>
    <definedName name="_xlnm.Print_Area" localSheetId="3">'Anleitung'!$A$1:$F$49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#,##0.00 [$€-407]"/>
    <numFmt numFmtId="165" formatCode="0.00 &quot;Std.&quot;"/>
    <numFmt numFmtId="166" formatCode="0.0%"/>
    <numFmt numFmtId="167" formatCode="DD.MM.YYYY"/>
    <numFmt numFmtId="168" formatCode="0 &quot;Stk.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F292D"/>
      <sz val="10"/>
    </font>
    <font>
      <name val="Aptos"/>
      <color rgb="001F292D"/>
      <sz val="10"/>
    </font>
    <font>
      <name val="Aptos"/>
      <b val="1"/>
      <color rgb="00FFFFFF"/>
      <sz val="10"/>
    </font>
    <font>
      <name val="Aptos"/>
      <i val="1"/>
      <color rgb="00526166"/>
      <sz val="9"/>
    </font>
  </fonts>
  <fills count="9">
    <fill>
      <patternFill/>
    </fill>
    <fill>
      <patternFill patternType="gray125"/>
    </fill>
    <fill>
      <patternFill patternType="solid">
        <fgColor rgb="00112A32"/>
      </patternFill>
    </fill>
    <fill>
      <patternFill patternType="solid">
        <fgColor rgb="00E3EAE8"/>
      </patternFill>
    </fill>
    <fill>
      <patternFill patternType="solid">
        <fgColor rgb="00B8441C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F3F0E8"/>
      </patternFill>
    </fill>
    <fill>
      <patternFill patternType="solid">
        <fgColor rgb="00DCEBE5"/>
      </patternFill>
    </fill>
  </fills>
  <borders count="2">
    <border>
      <left/>
      <right/>
      <top/>
      <bottom/>
      <diagonal/>
    </border>
    <border>
      <left style="thin">
        <color rgb="00B8C4C1"/>
      </left>
      <right style="thin">
        <color rgb="00B8C4C1"/>
      </right>
      <top style="thin">
        <color rgb="00B8C4C1"/>
      </top>
      <bottom style="thin">
        <color rgb="00B8C4C1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pivotButton="0" quotePrefix="0" xfId="0"/>
    <xf numFmtId="0" fontId="3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2" fillId="3" borderId="1" applyAlignment="1" pivotButton="0" quotePrefix="0" xfId="0">
      <alignment horizontal="left" vertical="top" wrapText="1"/>
    </xf>
    <xf numFmtId="164" fontId="2" fillId="8" borderId="1" applyAlignment="1" pivotButton="0" quotePrefix="0" xfId="0">
      <alignment horizontal="right" vertical="center"/>
    </xf>
    <xf numFmtId="165" fontId="2" fillId="8" borderId="1" applyAlignment="1" pivotButton="0" quotePrefix="0" xfId="0">
      <alignment horizontal="right" vertical="center"/>
    </xf>
    <xf numFmtId="1" fontId="2" fillId="8" borderId="1" applyAlignment="1" pivotButton="0" quotePrefix="0" xfId="0">
      <alignment horizontal="right" vertical="center"/>
    </xf>
    <xf numFmtId="166" fontId="2" fillId="8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7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168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4" fillId="4" borderId="1" pivotButton="0" quotePrefix="0" xfId="0"/>
    <xf numFmtId="165" fontId="2" fillId="8" borderId="1" applyAlignment="1" pivotButton="0" quotePrefix="0" xfId="0">
      <alignment horizontal="right" vertical="center"/>
    </xf>
    <xf numFmtId="166" fontId="2" fillId="8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B8441C"/>
        </patternFill>
      </fill>
    </dxf>
    <dxf>
      <font>
        <name val="Aptos"/>
        <b val="1"/>
        <color rgb="00397A62"/>
        <sz val="10"/>
      </font>
      <fill>
        <patternFill patternType="solid">
          <fgColor rgb="00DCEBE5"/>
        </patternFill>
      </fill>
    </dxf>
    <dxf>
      <font>
        <name val="Aptos"/>
        <b val="1"/>
        <color rgb="00B8441C"/>
        <sz val="10"/>
      </font>
      <fill>
        <patternFill patternType="solid">
          <fgColor rgb="00F6D8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 nach Bereich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'Zusammenfassung'!B16</f>
            </strRef>
          </tx>
          <spPr>
            <a:ln xmlns:a="http://schemas.openxmlformats.org/drawingml/2006/main">
              <a:prstDash val="solid"/>
            </a:ln>
          </spPr>
          <cat>
            <numRef>
              <f>'Zusammenfassung'!$A$17:$A$22</f>
            </numRef>
          </cat>
          <val>
            <numRef>
              <f>'Zusammenfassung'!$B$17:$B$22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15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12A32"/>
    <outlinePr summaryBelow="1" summaryRight="1"/>
    <pageSetUpPr/>
  </sheetPr>
  <dimension ref="A1:H22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5" customWidth="1" min="1" max="1"/>
    <col width="47" customWidth="1" min="2" max="2"/>
    <col width="22" customWidth="1" min="3" max="3"/>
    <col width="18" customWidth="1" min="4" max="4"/>
    <col width="23" customWidth="1" min="5" max="5"/>
    <col width="18" customWidth="1" min="6" max="6"/>
    <col width="24" customWidth="1" min="7" max="7"/>
    <col width="18" customWidth="1" min="8" max="8"/>
  </cols>
  <sheetData>
    <row r="1" ht="30" customHeight="1">
      <c r="A1" s="1" t="inlineStr">
        <is>
          <t>Nacharbeitskosten – Zusammenfassung</t>
        </is>
      </c>
    </row>
    <row r="2" ht="31" customHeight="1">
      <c r="A2" s="2" t="inlineStr">
        <is>
          <t>Nutzer</t>
        </is>
      </c>
      <c r="B2" s="3" t="inlineStr">
        <is>
          <t>Produktionsleitung und Fertigungscontrolling des ausdrücklich fiktiven Werks.</t>
        </is>
      </c>
    </row>
    <row r="3" ht="31" customHeight="1">
      <c r="A3" s="2" t="inlineStr">
        <is>
          <t>Zeitpunkt</t>
        </is>
      </c>
      <c r="B3" s="3" t="inlineStr">
        <is>
          <t>Wöchentlich nach manueller Aktualisierung der Vorgänge und vor der Kapazitäts- oder Priorisierungsbesprechung.</t>
        </is>
      </c>
    </row>
    <row r="4" ht="31" customHeight="1">
      <c r="A4" s="2" t="inlineStr">
        <is>
          <t>Eingaben</t>
        </is>
      </c>
      <c r="B4" s="3" t="inlineStr">
        <is>
          <t>Vorgangsdaten im Blatt Nacharbeiten sowie Stundensätze, Kostenschwelle, Kapazität und Zeitraum im Blatt Parameter.</t>
        </is>
      </c>
    </row>
    <row r="5" ht="31" customHeight="1">
      <c r="A5" s="2" t="inlineStr">
        <is>
          <t>Unterstützte Entscheidung</t>
        </is>
      </c>
      <c r="B5" s="3" t="inlineStr">
        <is>
          <t>Welche offenen Nacharbeiten wegen hoher Kosten oder knapper Stundenkapazität zuerst betrieblich geprüft und eingeplant werden sollen.</t>
        </is>
      </c>
    </row>
    <row r="6">
      <c r="A6" s="4" t="inlineStr">
        <is>
          <t>Kennzahlen im gewählten Auswertungszeitraum</t>
        </is>
      </c>
      <c r="B6" s="5" t="n"/>
      <c r="C6" s="5" t="n"/>
      <c r="D6" s="5" t="n"/>
      <c r="E6" s="5" t="n"/>
      <c r="F6" s="5" t="n"/>
      <c r="G6" s="5" t="n"/>
      <c r="H6" s="5" t="n"/>
    </row>
    <row r="7">
      <c r="A7" s="6" t="inlineStr">
        <is>
          <t>Gesamtkosten</t>
        </is>
      </c>
      <c r="B7" s="7">
        <f>IFERROR(SUMIFS(Nacharbeiten!$O$7:$O$106,Nacharbeiten!$B$7:$B$106,"&gt;="&amp;Parameter!$K$8,Nacharbeiten!$B$7:$B$106,"&lt;="&amp;Parameter!$K$9),0)</f>
        <v/>
      </c>
      <c r="C7" s="6" t="inlineStr">
        <is>
          <t>Offene Kosten</t>
        </is>
      </c>
      <c r="D7" s="7">
        <f>IFERROR(SUMIFS(Nacharbeiten!$O$7:$O$106,Nacharbeiten!$A$7:$A$106,"&lt;&gt;",Nacharbeiten!$H$7:$H$106,"&lt;&gt;Erledigt",Nacharbeiten!$B$7:$B$106,"&gt;="&amp;Parameter!$K$8,Nacharbeiten!$B$7:$B$106,"&lt;="&amp;Parameter!$K$9),0)</f>
        <v/>
      </c>
      <c r="E7" s="6" t="inlineStr">
        <is>
          <t>Offene Stunden</t>
        </is>
      </c>
      <c r="F7" s="31">
        <f>IFERROR(SUMIFS(Nacharbeiten!$J$7:$J$106,Nacharbeiten!$A$7:$A$106,"&lt;&gt;",Nacharbeiten!$H$7:$H$106,"&lt;&gt;Erledigt",Nacharbeiten!$B$7:$B$106,"&gt;="&amp;Parameter!$K$8,Nacharbeiten!$B$7:$B$106,"&lt;="&amp;Parameter!$K$9),0)</f>
        <v/>
      </c>
      <c r="G7" s="6" t="inlineStr">
        <is>
          <t>Erfasste Vorgänge</t>
        </is>
      </c>
      <c r="H7" s="9">
        <f>IFERROR(COUNTIFS(Nacharbeiten!$A$7:$A$106,"&lt;&gt;",Nacharbeiten!$B$7:$B$106,"&gt;="&amp;Parameter!$K$8,Nacharbeiten!$B$7:$B$106,"&lt;="&amp;Parameter!$K$9),0)</f>
        <v/>
      </c>
    </row>
    <row r="8"/>
    <row r="9">
      <c r="A9" s="4" t="inlineStr">
        <is>
          <t>Entscheidungskennzahlen</t>
        </is>
      </c>
      <c r="B9" s="5" t="n"/>
      <c r="C9" s="5" t="n"/>
      <c r="D9" s="5" t="n"/>
      <c r="E9" s="5" t="n"/>
      <c r="F9" s="5" t="n"/>
      <c r="G9" s="5" t="n"/>
      <c r="H9" s="5" t="n"/>
    </row>
    <row r="10">
      <c r="A10" s="6" t="inlineStr">
        <is>
          <t>Kosten je Vorgang</t>
        </is>
      </c>
      <c r="B10" s="7">
        <f>IFERROR(B7/H7,0)</f>
        <v/>
      </c>
      <c r="C10" s="6" t="inlineStr">
        <is>
          <t>Kosten je Stück</t>
        </is>
      </c>
      <c r="D10" s="7">
        <f>IFERROR(B7/SUMIFS(Nacharbeiten!$I$7:$I$106,Nacharbeiten!$B$7:$B$106,"&gt;="&amp;Parameter!$K$8,Nacharbeiten!$B$7:$B$106,"&lt;="&amp;Parameter!$K$9),0)</f>
        <v/>
      </c>
      <c r="E10" s="6" t="inlineStr">
        <is>
          <t>Kapazitätsauslastung</t>
        </is>
      </c>
      <c r="F10" s="32">
        <f>IFERROR(F7/Parameter!$K$7,0)</f>
        <v/>
      </c>
      <c r="G10" s="6" t="inlineStr">
        <is>
          <t>Teure offene Vorgänge</t>
        </is>
      </c>
      <c r="H10" s="9">
        <f>IFERROR(COUNTIFS(Nacharbeiten!$A$7:$A$106,"&lt;&gt;",Nacharbeiten!$H$7:$H$106,"&lt;&gt;Erledigt",Nacharbeiten!$O$7:$O$106,"&gt;"&amp;Parameter!$K$6,Nacharbeiten!$B$7:$B$106,"&gt;="&amp;Parameter!$K$8,Nacharbeiten!$B$7:$B$106,"&lt;="&amp;Parameter!$K$9),0)</f>
        <v/>
      </c>
    </row>
    <row r="11"/>
    <row r="12"/>
    <row r="13" ht="42" customHeight="1">
      <c r="A13" s="2" t="inlineStr">
        <is>
          <t>Entscheidungshinweis</t>
        </is>
      </c>
      <c r="B13" s="11">
        <f>IF(F10&gt;1,"Kapazitätsrahmen überschritten: offene Vorgänge nach Kosten und Stunden priorisieren.",IF(H10&gt;0,"Offene Vorgänge oberhalb der Kostenschwelle zuerst prüfen.","Keine offene Kostenschwellenüberschreitung, Reihenfolge nach betrieblichem Bedarf festlegen."))</f>
        <v/>
      </c>
    </row>
    <row r="14" ht="35" customHeight="1">
      <c r="A14" s="2" t="inlineStr">
        <is>
          <t>Abgrenzung</t>
        </is>
      </c>
      <c r="B14" s="12" t="inlineStr">
        <is>
          <t>Die Datei bietet keine ERP-/MES-Anbindung, Echtzeitsynchronisierung, Freigabe, Zertifizierung oder Konformitätsaussage.</t>
        </is>
      </c>
    </row>
    <row r="15"/>
    <row r="16">
      <c r="A16" s="13" t="inlineStr">
        <is>
          <t>Verantwortungsbereich</t>
        </is>
      </c>
      <c r="B16" s="13" t="inlineStr">
        <is>
          <t>Kosten (€)</t>
        </is>
      </c>
      <c r="C16" s="13" t="inlineStr">
        <is>
          <t>Offene Stunden</t>
        </is>
      </c>
    </row>
    <row r="17">
      <c r="A17" s="14" t="inlineStr">
        <is>
          <t>Montage</t>
        </is>
      </c>
      <c r="B17" s="15">
        <f>IFERROR(SUMIFS(Nacharbeiten!$O$7:$O$106,Nacharbeiten!$G$7:$G$106,$A17,Nacharbeiten!$B$7:$B$106,"&gt;="&amp;Parameter!$K$8,Nacharbeiten!$B$7:$B$106,"&lt;="&amp;Parameter!$K$9),0)</f>
        <v/>
      </c>
      <c r="C17" s="33">
        <f>IFERROR(SUMIFS(Nacharbeiten!$J$7:$J$106,Nacharbeiten!$G$7:$G$106,$A17,Nacharbeiten!$A$7:$A$106,"&lt;&gt;",Nacharbeiten!$H$7:$H$106,"&lt;&gt;Erledigt",Nacharbeiten!$B$7:$B$106,"&gt;="&amp;Parameter!$K$8,Nacharbeiten!$B$7:$B$106,"&lt;="&amp;Parameter!$K$9),0)</f>
        <v/>
      </c>
    </row>
    <row r="18">
      <c r="A18" s="17" t="inlineStr">
        <is>
          <t>Zerspanung</t>
        </is>
      </c>
      <c r="B18" s="18">
        <f>IFERROR(SUMIFS(Nacharbeiten!$O$7:$O$106,Nacharbeiten!$G$7:$G$106,$A18,Nacharbeiten!$B$7:$B$106,"&gt;="&amp;Parameter!$K$8,Nacharbeiten!$B$7:$B$106,"&lt;="&amp;Parameter!$K$9),0)</f>
        <v/>
      </c>
      <c r="C18" s="34">
        <f>IFERROR(SUMIFS(Nacharbeiten!$J$7:$J$106,Nacharbeiten!$G$7:$G$106,$A18,Nacharbeiten!$A$7:$A$106,"&lt;&gt;",Nacharbeiten!$H$7:$H$106,"&lt;&gt;Erledigt",Nacharbeiten!$B$7:$B$106,"&gt;="&amp;Parameter!$K$8,Nacharbeiten!$B$7:$B$106,"&lt;="&amp;Parameter!$K$9),0)</f>
        <v/>
      </c>
    </row>
    <row r="19">
      <c r="A19" s="14" t="inlineStr">
        <is>
          <t>Oberfläche</t>
        </is>
      </c>
      <c r="B19" s="15">
        <f>IFERROR(SUMIFS(Nacharbeiten!$O$7:$O$106,Nacharbeiten!$G$7:$G$106,$A19,Nacharbeiten!$B$7:$B$106,"&gt;="&amp;Parameter!$K$8,Nacharbeiten!$B$7:$B$106,"&lt;="&amp;Parameter!$K$9),0)</f>
        <v/>
      </c>
      <c r="C19" s="33">
        <f>IFERROR(SUMIFS(Nacharbeiten!$J$7:$J$106,Nacharbeiten!$G$7:$G$106,$A19,Nacharbeiten!$A$7:$A$106,"&lt;&gt;",Nacharbeiten!$H$7:$H$106,"&lt;&gt;Erledigt",Nacharbeiten!$B$7:$B$106,"&gt;="&amp;Parameter!$K$8,Nacharbeiten!$B$7:$B$106,"&lt;="&amp;Parameter!$K$9),0)</f>
        <v/>
      </c>
    </row>
    <row r="20">
      <c r="A20" s="17" t="inlineStr">
        <is>
          <t>Qualität</t>
        </is>
      </c>
      <c r="B20" s="18">
        <f>IFERROR(SUMIFS(Nacharbeiten!$O$7:$O$106,Nacharbeiten!$G$7:$G$106,$A20,Nacharbeiten!$B$7:$B$106,"&gt;="&amp;Parameter!$K$8,Nacharbeiten!$B$7:$B$106,"&lt;="&amp;Parameter!$K$9),0)</f>
        <v/>
      </c>
      <c r="C20" s="34">
        <f>IFERROR(SUMIFS(Nacharbeiten!$J$7:$J$106,Nacharbeiten!$G$7:$G$106,$A20,Nacharbeiten!$A$7:$A$106,"&lt;&gt;",Nacharbeiten!$H$7:$H$106,"&lt;&gt;Erledigt",Nacharbeiten!$B$7:$B$106,"&gt;="&amp;Parameter!$K$8,Nacharbeiten!$B$7:$B$106,"&lt;="&amp;Parameter!$K$9),0)</f>
        <v/>
      </c>
    </row>
    <row r="21">
      <c r="A21" s="14" t="inlineStr">
        <is>
          <t>Logistik</t>
        </is>
      </c>
      <c r="B21" s="15">
        <f>IFERROR(SUMIFS(Nacharbeiten!$O$7:$O$106,Nacharbeiten!$G$7:$G$106,$A21,Nacharbeiten!$B$7:$B$106,"&gt;="&amp;Parameter!$K$8,Nacharbeiten!$B$7:$B$106,"&lt;="&amp;Parameter!$K$9),0)</f>
        <v/>
      </c>
      <c r="C21" s="33">
        <f>IFERROR(SUMIFS(Nacharbeiten!$J$7:$J$106,Nacharbeiten!$G$7:$G$106,$A21,Nacharbeiten!$A$7:$A$106,"&lt;&gt;",Nacharbeiten!$H$7:$H$106,"&lt;&gt;Erledigt",Nacharbeiten!$B$7:$B$106,"&gt;="&amp;Parameter!$K$8,Nacharbeiten!$B$7:$B$106,"&lt;="&amp;Parameter!$K$9),0)</f>
        <v/>
      </c>
    </row>
    <row r="22">
      <c r="A22" s="17" t="inlineStr">
        <is>
          <t>Instandhaltung</t>
        </is>
      </c>
      <c r="B22" s="18">
        <f>IFERROR(SUMIFS(Nacharbeiten!$O$7:$O$106,Nacharbeiten!$G$7:$G$106,$A22,Nacharbeiten!$B$7:$B$106,"&gt;="&amp;Parameter!$K$8,Nacharbeiten!$B$7:$B$106,"&lt;="&amp;Parameter!$K$9),0)</f>
        <v/>
      </c>
      <c r="C22" s="34">
        <f>IFERROR(SUMIFS(Nacharbeiten!$J$7:$J$106,Nacharbeiten!$G$7:$G$106,$A22,Nacharbeiten!$A$7:$A$106,"&lt;&gt;",Nacharbeiten!$H$7:$H$106,"&lt;&gt;Erledigt",Nacharbeiten!$B$7:$B$106,"&gt;="&amp;Parameter!$K$8,Nacharbeiten!$B$7:$B$106,"&lt;="&amp;Parameter!$K$9),0)</f>
        <v/>
      </c>
    </row>
  </sheetData>
  <mergeCells count="1">
    <mergeCell ref="A1:H1"/>
  </mergeCells>
  <conditionalFormatting sqref="F10">
    <cfRule type="expression" priority="1" dxfId="0">
      <formula>$F$10&gt;1</formula>
    </cfRule>
    <cfRule type="expression" priority="2" dxfId="1">
      <formula>$F$10&lt;=1</formula>
    </cfRule>
  </conditionalFormatting>
  <conditionalFormatting sqref="H10">
    <cfRule type="expression" priority="3" dxfId="2">
      <formula>$H$10&gt;0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F0AE"/>
    <outlinePr summaryBelow="1" summaryRight="1"/>
    <pageSetUpPr/>
  </sheetPr>
  <dimension ref="A1:S106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7" customWidth="1" min="3" max="3"/>
    <col width="23" customWidth="1" min="4" max="4"/>
    <col width="21" customWidth="1" min="5" max="5"/>
    <col width="24" customWidth="1" min="6" max="6"/>
    <col width="24" customWidth="1" min="7" max="7"/>
    <col width="18" customWidth="1" min="8" max="8"/>
    <col width="19" customWidth="1" min="9" max="9"/>
    <col width="19" customWidth="1" min="10" max="10"/>
    <col width="19" customWidth="1" min="11" max="11"/>
    <col width="18" customWidth="1" min="12" max="12"/>
    <col width="17" customWidth="1" min="13" max="13"/>
    <col width="16" customWidth="1" min="14" max="14"/>
    <col width="18" customWidth="1" min="15" max="15"/>
    <col width="19" customWidth="1" min="16" max="16"/>
    <col width="16" customWidth="1" min="17" max="17"/>
    <col width="39" customWidth="1" min="18" max="18"/>
    <col width="29" customWidth="1" min="19" max="19"/>
  </cols>
  <sheetData>
    <row r="1" ht="28" customHeight="1">
      <c r="A1" s="1" t="inlineStr">
        <is>
          <t>Nacharbeitsvorgänge – manuelle Kostenerfassung</t>
        </is>
      </c>
    </row>
    <row r="2">
      <c r="A2" s="2" t="inlineStr">
        <is>
          <t>Zweck</t>
        </is>
      </c>
      <c r="B2" s="3" t="inlineStr">
        <is>
          <t>Erfassung einzelner Nacharbeitsvorgänge und Berechnung der zurechenbaren Zeit-, Material- und Fremdkosten.</t>
        </is>
      </c>
    </row>
    <row r="3">
      <c r="A3" s="2" t="inlineStr">
        <is>
          <t>Datenquelle</t>
        </is>
      </c>
      <c r="B3" s="3" t="inlineStr">
        <is>
          <t>Manuelle Angaben aus der fiktiven Fertigung und die im Blatt Parameter gepflegten Stundensätze.</t>
        </is>
      </c>
    </row>
    <row r="4">
      <c r="A4" s="2" t="inlineStr">
        <is>
          <t>Sichtbares Ergebnis</t>
        </is>
      </c>
      <c r="B4" s="3" t="inlineStr">
        <is>
          <t>Gesamtkosten, Kosten je Stück und ein kontrollierbarer Prüfhinweis je Vorgang.</t>
        </is>
      </c>
    </row>
    <row r="5">
      <c r="A5" s="2" t="inlineStr">
        <is>
          <t>Hinweis</t>
        </is>
      </c>
      <c r="B5" s="3" t="inlineStr">
        <is>
          <t>Gelbe Zellen sind veränderbar. Mit * gekennzeichnete Angaben sind erforderlich, sobald eine Vorgangs-ID erfasst wird.</t>
        </is>
      </c>
    </row>
    <row r="6" ht="38" customHeight="1">
      <c r="A6" s="13" t="inlineStr">
        <is>
          <t>Vorgangs-ID*</t>
        </is>
      </c>
      <c r="B6" s="13" t="inlineStr">
        <is>
          <t>Datum*</t>
        </is>
      </c>
      <c r="C6" s="13" t="inlineStr">
        <is>
          <t>Auftrag*</t>
        </is>
      </c>
      <c r="D6" s="13" t="inlineStr">
        <is>
          <t>Artikel*</t>
        </is>
      </c>
      <c r="E6" s="13" t="inlineStr">
        <is>
          <t>Anlage*</t>
        </is>
      </c>
      <c r="F6" s="13" t="inlineStr">
        <is>
          <t>Ursache</t>
        </is>
      </c>
      <c r="G6" s="13" t="inlineStr">
        <is>
          <t>Verantwortungsbereich*</t>
        </is>
      </c>
      <c r="H6" s="13" t="inlineStr">
        <is>
          <t>Status*</t>
        </is>
      </c>
      <c r="I6" s="13" t="inlineStr">
        <is>
          <t>Nacharbeitsmenge (Stk.)*</t>
        </is>
      </c>
      <c r="J6" s="13" t="inlineStr">
        <is>
          <t>Nacharbeitszeit (Std.)</t>
        </is>
      </c>
      <c r="K6" s="13" t="inlineStr">
        <is>
          <t>Stundensatz (€/Std.)</t>
        </is>
      </c>
      <c r="L6" s="13" t="inlineStr">
        <is>
          <t>Materialkosten (€)</t>
        </is>
      </c>
      <c r="M6" s="13" t="inlineStr">
        <is>
          <t>Fremdkosten (€)</t>
        </is>
      </c>
      <c r="N6" s="13" t="inlineStr">
        <is>
          <t>Zeitkosten (€)</t>
        </is>
      </c>
      <c r="O6" s="13" t="inlineStr">
        <is>
          <t>Gesamtkosten (€)</t>
        </is>
      </c>
      <c r="P6" s="13" t="inlineStr">
        <is>
          <t>Kosten je Stück (€)</t>
        </is>
      </c>
      <c r="Q6" s="13" t="inlineStr">
        <is>
          <t>Abschlussdatum</t>
        </is>
      </c>
      <c r="R6" s="13" t="inlineStr">
        <is>
          <t>Bemerkung</t>
        </is>
      </c>
      <c r="S6" s="13" t="inlineStr">
        <is>
          <t>Prüfhinweis</t>
        </is>
      </c>
    </row>
    <row r="7">
      <c r="A7" s="20" t="inlineStr">
        <is>
          <t>NW-2026-001</t>
        </is>
      </c>
      <c r="B7" s="21" t="n">
        <v>46247</v>
      </c>
      <c r="C7" s="20" t="inlineStr">
        <is>
          <t>FIK-2026-1001</t>
        </is>
      </c>
      <c r="D7" s="22" t="inlineStr">
        <is>
          <t>Fiktivteil Arko-A</t>
        </is>
      </c>
      <c r="E7" s="20" t="inlineStr">
        <is>
          <t>Fiktiv-Anlage A1</t>
        </is>
      </c>
      <c r="F7" s="22" t="inlineStr">
        <is>
          <t>Montagefolge</t>
        </is>
      </c>
      <c r="G7" s="20" t="inlineStr">
        <is>
          <t>Montage</t>
        </is>
      </c>
      <c r="H7" s="20" t="inlineStr">
        <is>
          <t>Erledigt</t>
        </is>
      </c>
      <c r="I7" s="23" t="n">
        <v>40</v>
      </c>
      <c r="J7" s="35" t="n">
        <v>5</v>
      </c>
      <c r="K7" s="25">
        <f>IF(G7="","",IFERROR(VLOOKUP(G7,Parameter!$A$6:$B$11,2,FALSE),""))</f>
        <v/>
      </c>
      <c r="L7" s="26" t="n">
        <v>120</v>
      </c>
      <c r="M7" s="26" t="n">
        <v>0</v>
      </c>
      <c r="N7" s="25">
        <f>IF(OR(J7="",K7=""),"",IFERROR(J7*K7,""))</f>
        <v/>
      </c>
      <c r="O7" s="25">
        <f>IF(A7="","",IF(COUNTA(J7,L7,M7)=0,"",IFERROR(SUM(N7,L7,M7),0)))</f>
        <v/>
      </c>
      <c r="P7" s="25">
        <f>IF(OR(O7="",I7="",I7=0),"",IFERROR(O7/I7,""))</f>
        <v/>
      </c>
      <c r="Q7" s="21" t="n">
        <v>46248</v>
      </c>
      <c r="R7" s="22" t="inlineStr">
        <is>
          <t>Montagereihenfolge manuell berichtigt.</t>
        </is>
      </c>
      <c r="S7" s="27">
        <f>IF(A7="","",IF(AND(J7&lt;&gt;"",K7=""),"Stundensatz prüfen",IF(IFERROR(O7,0)&gt;Parameter!$K$6,"Kostenschwelle überschritten",IF(AND(H7="Erledigt",Q7=""),"Abschlussdatum fehlt",IF(AND(H7&lt;&gt;"Erledigt",J7=""),"Zeitangabe prüfen","")))))</f>
        <v/>
      </c>
    </row>
    <row r="8">
      <c r="A8" s="20" t="inlineStr">
        <is>
          <t>NW-2026-002</t>
        </is>
      </c>
      <c r="B8" s="21" t="n">
        <v>46250</v>
      </c>
      <c r="C8" s="20" t="inlineStr">
        <is>
          <t>FIK-2026-1002</t>
        </is>
      </c>
      <c r="D8" s="22" t="inlineStr">
        <is>
          <t>Fiktivteil Belvo-B</t>
        </is>
      </c>
      <c r="E8" s="20" t="inlineStr">
        <is>
          <t>Fiktiv-Anlage B2</t>
        </is>
      </c>
      <c r="F8" s="22" t="inlineStr">
        <is>
          <t>Maßabweichung</t>
        </is>
      </c>
      <c r="G8" s="20" t="inlineStr">
        <is>
          <t>Zerspanung</t>
        </is>
      </c>
      <c r="H8" s="20" t="inlineStr">
        <is>
          <t>In Bearbeitung</t>
        </is>
      </c>
      <c r="I8" s="23" t="n">
        <v>12</v>
      </c>
      <c r="J8" s="35" t="n">
        <v>16.5</v>
      </c>
      <c r="K8" s="28">
        <f>IF(G8="","",IFERROR(VLOOKUP(G8,Parameter!$A$6:$B$11,2,FALSE),""))</f>
        <v/>
      </c>
      <c r="L8" s="26" t="n">
        <v>680</v>
      </c>
      <c r="M8" s="26" t="n">
        <v>0</v>
      </c>
      <c r="N8" s="28">
        <f>IF(OR(J8="",K8=""),"",IFERROR(J8*K8,""))</f>
        <v/>
      </c>
      <c r="O8" s="28">
        <f>IF(A8="","",IF(COUNTA(J8,L8,M8)=0,"",IFERROR(SUM(N8,L8,M8),0)))</f>
        <v/>
      </c>
      <c r="P8" s="28">
        <f>IF(OR(O8="",I8="",I8=0),"",IFERROR(O8/I8,""))</f>
        <v/>
      </c>
      <c r="Q8" s="21" t="n"/>
      <c r="R8" s="22" t="inlineStr">
        <is>
          <t>Zusätzliche Bearbeitung eingeplant.</t>
        </is>
      </c>
      <c r="S8" s="29">
        <f>IF(A8="","",IF(AND(J8&lt;&gt;"",K8=""),"Stundensatz prüfen",IF(IFERROR(O8,0)&gt;Parameter!$K$6,"Kostenschwelle überschritten",IF(AND(H8="Erledigt",Q8=""),"Abschlussdatum fehlt",IF(AND(H8&lt;&gt;"Erledigt",J8=""),"Zeitangabe prüfen","")))))</f>
        <v/>
      </c>
    </row>
    <row r="9">
      <c r="A9" s="20" t="inlineStr">
        <is>
          <t>NW-2026-003</t>
        </is>
      </c>
      <c r="B9" s="21" t="n">
        <v>46253</v>
      </c>
      <c r="C9" s="20" t="inlineStr">
        <is>
          <t>FIK-2026-1003</t>
        </is>
      </c>
      <c r="D9" s="22" t="inlineStr">
        <is>
          <t>Fiktivteil Ciron-C</t>
        </is>
      </c>
      <c r="E9" s="20" t="inlineStr">
        <is>
          <t>Fiktiv-Anlage C3</t>
        </is>
      </c>
      <c r="F9" s="22" t="inlineStr">
        <is>
          <t>Oberflächenfehler</t>
        </is>
      </c>
      <c r="G9" s="20" t="inlineStr">
        <is>
          <t>Oberfläche</t>
        </is>
      </c>
      <c r="H9" s="20" t="inlineStr">
        <is>
          <t>Offen</t>
        </is>
      </c>
      <c r="I9" s="23" t="n">
        <v>60</v>
      </c>
      <c r="J9" s="35" t="n">
        <v>8</v>
      </c>
      <c r="K9" s="25">
        <f>IF(G9="","",IFERROR(VLOOKUP(G9,Parameter!$A$6:$B$11,2,FALSE),""))</f>
        <v/>
      </c>
      <c r="L9" s="26" t="n">
        <v>240</v>
      </c>
      <c r="M9" s="26" t="n">
        <v>350</v>
      </c>
      <c r="N9" s="25">
        <f>IF(OR(J9="",K9=""),"",IFERROR(J9*K9,""))</f>
        <v/>
      </c>
      <c r="O9" s="25">
        <f>IF(A9="","",IF(COUNTA(J9,L9,M9)=0,"",IFERROR(SUM(N9,L9,M9),0)))</f>
        <v/>
      </c>
      <c r="P9" s="25">
        <f>IF(OR(O9="",I9="",I9=0),"",IFERROR(O9/I9,""))</f>
        <v/>
      </c>
      <c r="Q9" s="21" t="n"/>
      <c r="R9" s="22" t="inlineStr">
        <is>
          <t>Externe Oberflächenleistung vorgesehen.</t>
        </is>
      </c>
      <c r="S9" s="27">
        <f>IF(A9="","",IF(AND(J9&lt;&gt;"",K9=""),"Stundensatz prüfen",IF(IFERROR(O9,0)&gt;Parameter!$K$6,"Kostenschwelle überschritten",IF(AND(H9="Erledigt",Q9=""),"Abschlussdatum fehlt",IF(AND(H9&lt;&gt;"Erledigt",J9=""),"Zeitangabe prüfen","")))))</f>
        <v/>
      </c>
    </row>
    <row r="10">
      <c r="A10" s="20" t="inlineStr">
        <is>
          <t>NW-2026-004</t>
        </is>
      </c>
      <c r="B10" s="21" t="n">
        <v>46256</v>
      </c>
      <c r="C10" s="20" t="inlineStr">
        <is>
          <t>FIK-2026-1004</t>
        </is>
      </c>
      <c r="D10" s="22" t="inlineStr">
        <is>
          <t>Fiktivteil Derva-D</t>
        </is>
      </c>
      <c r="E10" s="20" t="inlineStr">
        <is>
          <t>Fiktiv-Anlage D4</t>
        </is>
      </c>
      <c r="F10" s="22" t="inlineStr">
        <is>
          <t>Prüfabweichung</t>
        </is>
      </c>
      <c r="G10" s="20" t="inlineStr">
        <is>
          <t>Qualität</t>
        </is>
      </c>
      <c r="H10" s="20" t="inlineStr">
        <is>
          <t>Erledigt</t>
        </is>
      </c>
      <c r="I10" s="23" t="n">
        <v>25</v>
      </c>
      <c r="J10" s="35" t="n">
        <v>3.5</v>
      </c>
      <c r="K10" s="28">
        <f>IF(G10="","",IFERROR(VLOOKUP(G10,Parameter!$A$6:$B$11,2,FALSE),""))</f>
        <v/>
      </c>
      <c r="L10" s="26" t="n">
        <v>0</v>
      </c>
      <c r="M10" s="26" t="n">
        <v>0</v>
      </c>
      <c r="N10" s="28">
        <f>IF(OR(J10="",K10=""),"",IFERROR(J10*K10,""))</f>
        <v/>
      </c>
      <c r="O10" s="28">
        <f>IF(A10="","",IF(COUNTA(J10,L10,M10)=0,"",IFERROR(SUM(N10,L10,M10),0)))</f>
        <v/>
      </c>
      <c r="P10" s="28">
        <f>IF(OR(O10="",I10="",I10=0),"",IFERROR(O10/I10,""))</f>
        <v/>
      </c>
      <c r="Q10" s="21" t="n">
        <v>46257</v>
      </c>
      <c r="R10" s="22" t="inlineStr">
        <is>
          <t>Interne Nachprüfung abgeschlossen.</t>
        </is>
      </c>
      <c r="S10" s="29">
        <f>IF(A10="","",IF(AND(J10&lt;&gt;"",K10=""),"Stundensatz prüfen",IF(IFERROR(O10,0)&gt;Parameter!$K$6,"Kostenschwelle überschritten",IF(AND(H10="Erledigt",Q10=""),"Abschlussdatum fehlt",IF(AND(H10&lt;&gt;"Erledigt",J10=""),"Zeitangabe prüfen","")))))</f>
        <v/>
      </c>
    </row>
    <row r="11">
      <c r="A11" s="20" t="inlineStr">
        <is>
          <t>NW-2026-005</t>
        </is>
      </c>
      <c r="B11" s="21" t="n">
        <v>46259</v>
      </c>
      <c r="C11" s="20" t="inlineStr">
        <is>
          <t>FIK-2026-1005</t>
        </is>
      </c>
      <c r="D11" s="22" t="inlineStr">
        <is>
          <t>Fiktivteil Elmon-E</t>
        </is>
      </c>
      <c r="E11" s="20" t="inlineStr">
        <is>
          <t>Fiktiv-Anlage E5</t>
        </is>
      </c>
      <c r="F11" s="22" t="inlineStr">
        <is>
          <t>Transportbeschädigung</t>
        </is>
      </c>
      <c r="G11" s="20" t="inlineStr">
        <is>
          <t>Logistik</t>
        </is>
      </c>
      <c r="H11" s="20" t="inlineStr">
        <is>
          <t>Zurückgestellt</t>
        </is>
      </c>
      <c r="I11" s="23" t="n">
        <v>100</v>
      </c>
      <c r="J11" s="35" t="n">
        <v>2</v>
      </c>
      <c r="K11" s="25">
        <f>IF(G11="","",IFERROR(VLOOKUP(G11,Parameter!$A$6:$B$11,2,FALSE),""))</f>
        <v/>
      </c>
      <c r="L11" s="26" t="n">
        <v>75</v>
      </c>
      <c r="M11" s="26" t="n">
        <v>0</v>
      </c>
      <c r="N11" s="25">
        <f>IF(OR(J11="",K11=""),"",IFERROR(J11*K11,""))</f>
        <v/>
      </c>
      <c r="O11" s="25">
        <f>IF(A11="","",IF(COUNTA(J11,L11,M11)=0,"",IFERROR(SUM(N11,L11,M11),0)))</f>
        <v/>
      </c>
      <c r="P11" s="25">
        <f>IF(OR(O11="",I11="",I11=0),"",IFERROR(O11/I11,""))</f>
        <v/>
      </c>
      <c r="Q11" s="21" t="n"/>
      <c r="R11" s="22" t="inlineStr">
        <is>
          <t>Bearbeitung nach Kapazitätsprüfung.</t>
        </is>
      </c>
      <c r="S11" s="27">
        <f>IF(A11="","",IF(AND(J11&lt;&gt;"",K11=""),"Stundensatz prüfen",IF(IFERROR(O11,0)&gt;Parameter!$K$6,"Kostenschwelle überschritten",IF(AND(H11="Erledigt",Q11=""),"Abschlussdatum fehlt",IF(AND(H11&lt;&gt;"Erledigt",J11=""),"Zeitangabe prüfen","")))))</f>
        <v/>
      </c>
    </row>
    <row r="12">
      <c r="A12" s="20" t="inlineStr">
        <is>
          <t>NW-2026-006</t>
        </is>
      </c>
      <c r="B12" s="21" t="n">
        <v>46262</v>
      </c>
      <c r="C12" s="20" t="inlineStr">
        <is>
          <t>FIK-2026-1006</t>
        </is>
      </c>
      <c r="D12" s="22" t="inlineStr">
        <is>
          <t>Fiktivteil Faron-F</t>
        </is>
      </c>
      <c r="E12" s="20" t="inlineStr">
        <is>
          <t>Fiktiv-Anlage A1</t>
        </is>
      </c>
      <c r="F12" s="22" t="inlineStr">
        <is>
          <t>Materialbeschädigung</t>
        </is>
      </c>
      <c r="G12" s="20" t="inlineStr">
        <is>
          <t>Instandhaltung</t>
        </is>
      </c>
      <c r="H12" s="20" t="inlineStr">
        <is>
          <t>In Bearbeitung</t>
        </is>
      </c>
      <c r="I12" s="23" t="n">
        <v>4</v>
      </c>
      <c r="J12" s="35" t="n">
        <v>22</v>
      </c>
      <c r="K12" s="28">
        <f>IF(G12="","",IFERROR(VLOOKUP(G12,Parameter!$A$6:$B$11,2,FALSE),""))</f>
        <v/>
      </c>
      <c r="L12" s="26" t="n">
        <v>1250</v>
      </c>
      <c r="M12" s="26" t="n">
        <v>450</v>
      </c>
      <c r="N12" s="28">
        <f>IF(OR(J12="",K12=""),"",IFERROR(J12*K12,""))</f>
        <v/>
      </c>
      <c r="O12" s="28">
        <f>IF(A12="","",IF(COUNTA(J12,L12,M12)=0,"",IFERROR(SUM(N12,L12,M12),0)))</f>
        <v/>
      </c>
      <c r="P12" s="28">
        <f>IF(OR(O12="",I12="",I12=0),"",IFERROR(O12/I12,""))</f>
        <v/>
      </c>
      <c r="Q12" s="21" t="n"/>
      <c r="R12" s="22" t="inlineStr">
        <is>
          <t>Aufwendige Wiederherstellung eines Betriebsmittels.</t>
        </is>
      </c>
      <c r="S12" s="29">
        <f>IF(A12="","",IF(AND(J12&lt;&gt;"",K12=""),"Stundensatz prüfen",IF(IFERROR(O12,0)&gt;Parameter!$K$6,"Kostenschwelle überschritten",IF(AND(H12="Erledigt",Q12=""),"Abschlussdatum fehlt",IF(AND(H12&lt;&gt;"Erledigt",J12=""),"Zeitangabe prüfen","")))))</f>
        <v/>
      </c>
    </row>
    <row r="13">
      <c r="A13" s="20" t="inlineStr">
        <is>
          <t>NW-2026-007</t>
        </is>
      </c>
      <c r="B13" s="21" t="n">
        <v>46265</v>
      </c>
      <c r="C13" s="20" t="inlineStr">
        <is>
          <t>FIK-2026-1007</t>
        </is>
      </c>
      <c r="D13" s="22" t="inlineStr">
        <is>
          <t>Fiktivteil Givra-G</t>
        </is>
      </c>
      <c r="E13" s="20" t="inlineStr">
        <is>
          <t>Fiktiv-Anlage B2</t>
        </is>
      </c>
      <c r="F13" s="22" t="inlineStr">
        <is>
          <t>Montagefolge</t>
        </is>
      </c>
      <c r="G13" s="20" t="inlineStr">
        <is>
          <t>Montage</t>
        </is>
      </c>
      <c r="H13" s="20" t="inlineStr">
        <is>
          <t>Offen</t>
        </is>
      </c>
      <c r="I13" s="23" t="n">
        <v>0</v>
      </c>
      <c r="J13" s="35" t="n">
        <v>1.5</v>
      </c>
      <c r="K13" s="25">
        <f>IF(G13="","",IFERROR(VLOOKUP(G13,Parameter!$A$6:$B$11,2,FALSE),""))</f>
        <v/>
      </c>
      <c r="L13" s="26" t="n">
        <v>0</v>
      </c>
      <c r="M13" s="26" t="n">
        <v>0</v>
      </c>
      <c r="N13" s="25">
        <f>IF(OR(J13="",K13=""),"",IFERROR(J13*K13,""))</f>
        <v/>
      </c>
      <c r="O13" s="25">
        <f>IF(A13="","",IF(COUNTA(J13,L13,M13)=0,"",IFERROR(SUM(N13,L13,M13),0)))</f>
        <v/>
      </c>
      <c r="P13" s="25">
        <f>IF(OR(O13="",I13="",I13=0),"",IFERROR(O13/I13,""))</f>
        <v/>
      </c>
      <c r="Q13" s="21" t="n"/>
      <c r="R13" s="22" t="inlineStr">
        <is>
          <t>Grenzfall: Menge null, daher keine Stückkosten.</t>
        </is>
      </c>
      <c r="S13" s="27">
        <f>IF(A13="","",IF(AND(J13&lt;&gt;"",K13=""),"Stundensatz prüfen",IF(IFERROR(O13,0)&gt;Parameter!$K$6,"Kostenschwelle überschritten",IF(AND(H13="Erledigt",Q13=""),"Abschlussdatum fehlt",IF(AND(H13&lt;&gt;"Erledigt",J13=""),"Zeitangabe prüfen","")))))</f>
        <v/>
      </c>
    </row>
    <row r="14">
      <c r="A14" s="20" t="inlineStr">
        <is>
          <t>NW-2026-008</t>
        </is>
      </c>
      <c r="B14" s="21" t="n">
        <v>46268</v>
      </c>
      <c r="C14" s="20" t="inlineStr">
        <is>
          <t>FIK-2026-1008</t>
        </is>
      </c>
      <c r="D14" s="22" t="inlineStr">
        <is>
          <t>Fiktivteil Helko-H</t>
        </is>
      </c>
      <c r="E14" s="20" t="inlineStr">
        <is>
          <t>Fiktiv-Anlage C3</t>
        </is>
      </c>
      <c r="F14" s="22" t="inlineStr">
        <is>
          <t>Maßabweichung</t>
        </is>
      </c>
      <c r="G14" s="20" t="inlineStr">
        <is>
          <t>Zerspanung</t>
        </is>
      </c>
      <c r="H14" s="20" t="inlineStr">
        <is>
          <t>Erledigt</t>
        </is>
      </c>
      <c r="I14" s="23" t="n">
        <v>30</v>
      </c>
      <c r="J14" s="35" t="n">
        <v>10</v>
      </c>
      <c r="K14" s="28">
        <f>IF(G14="","",IFERROR(VLOOKUP(G14,Parameter!$A$6:$B$11,2,FALSE),""))</f>
        <v/>
      </c>
      <c r="L14" s="26" t="n">
        <v>300</v>
      </c>
      <c r="M14" s="26" t="n">
        <v>0</v>
      </c>
      <c r="N14" s="28">
        <f>IF(OR(J14="",K14=""),"",IFERROR(J14*K14,""))</f>
        <v/>
      </c>
      <c r="O14" s="28">
        <f>IF(A14="","",IF(COUNTA(J14,L14,M14)=0,"",IFERROR(SUM(N14,L14,M14),0)))</f>
        <v/>
      </c>
      <c r="P14" s="28">
        <f>IF(OR(O14="",I14="",I14=0),"",IFERROR(O14/I14,""))</f>
        <v/>
      </c>
      <c r="Q14" s="21" t="n">
        <v>46269</v>
      </c>
      <c r="R14" s="22" t="inlineStr">
        <is>
          <t>Nachbearbeitung abgeschlossen.</t>
        </is>
      </c>
      <c r="S14" s="29">
        <f>IF(A14="","",IF(AND(J14&lt;&gt;"",K14=""),"Stundensatz prüfen",IF(IFERROR(O14,0)&gt;Parameter!$K$6,"Kostenschwelle überschritten",IF(AND(H14="Erledigt",Q14=""),"Abschlussdatum fehlt",IF(AND(H14&lt;&gt;"Erledigt",J14=""),"Zeitangabe prüfen","")))))</f>
        <v/>
      </c>
    </row>
    <row r="15">
      <c r="A15" s="20" t="inlineStr">
        <is>
          <t>NW-2026-009</t>
        </is>
      </c>
      <c r="B15" s="21" t="n">
        <v>46271</v>
      </c>
      <c r="C15" s="20" t="inlineStr">
        <is>
          <t>FIK-2026-1009</t>
        </is>
      </c>
      <c r="D15" s="22" t="inlineStr">
        <is>
          <t>Fiktivteil Ivaro-I</t>
        </is>
      </c>
      <c r="E15" s="20" t="inlineStr">
        <is>
          <t>Fiktiv-Anlage D4</t>
        </is>
      </c>
      <c r="F15" s="22" t="inlineStr">
        <is>
          <t>Oberflächenfehler</t>
        </is>
      </c>
      <c r="G15" s="20" t="inlineStr">
        <is>
          <t>Oberfläche</t>
        </is>
      </c>
      <c r="H15" s="20" t="inlineStr">
        <is>
          <t>Offen</t>
        </is>
      </c>
      <c r="I15" s="23" t="n">
        <v>20</v>
      </c>
      <c r="J15" s="35" t="n"/>
      <c r="K15" s="25">
        <f>IF(G15="","",IFERROR(VLOOKUP(G15,Parameter!$A$6:$B$11,2,FALSE),""))</f>
        <v/>
      </c>
      <c r="L15" s="26" t="n">
        <v>95</v>
      </c>
      <c r="M15" s="26" t="n">
        <v>0</v>
      </c>
      <c r="N15" s="25">
        <f>IF(OR(J15="",K15=""),"",IFERROR(J15*K15,""))</f>
        <v/>
      </c>
      <c r="O15" s="25">
        <f>IF(A15="","",IF(COUNTA(J15,L15,M15)=0,"",IFERROR(SUM(N15,L15,M15),0)))</f>
        <v/>
      </c>
      <c r="P15" s="25">
        <f>IF(OR(O15="",I15="",I15=0),"",IFERROR(O15/I15,""))</f>
        <v/>
      </c>
      <c r="Q15" s="21" t="n"/>
      <c r="R15" s="22" t="inlineStr">
        <is>
          <t>Leerfall bei Zeitangabe; Materialkosten bleiben auswertbar.</t>
        </is>
      </c>
      <c r="S15" s="27">
        <f>IF(A15="","",IF(AND(J15&lt;&gt;"",K15=""),"Stundensatz prüfen",IF(IFERROR(O15,0)&gt;Parameter!$K$6,"Kostenschwelle überschritten",IF(AND(H15="Erledigt",Q15=""),"Abschlussdatum fehlt",IF(AND(H15&lt;&gt;"Erledigt",J15=""),"Zeitangabe prüfen","")))))</f>
        <v/>
      </c>
    </row>
    <row r="16">
      <c r="A16" s="20" t="inlineStr">
        <is>
          <t>NW-2026-010</t>
        </is>
      </c>
      <c r="B16" s="21" t="n">
        <v>46274</v>
      </c>
      <c r="C16" s="20" t="inlineStr">
        <is>
          <t>FIK-2026-1010</t>
        </is>
      </c>
      <c r="D16" s="22" t="inlineStr">
        <is>
          <t>Fiktivteil Juno-J</t>
        </is>
      </c>
      <c r="E16" s="20" t="inlineStr">
        <is>
          <t>Fiktiv-Anlage E5</t>
        </is>
      </c>
      <c r="F16" s="22" t="inlineStr">
        <is>
          <t>Prüfabweichung</t>
        </is>
      </c>
      <c r="G16" s="20" t="inlineStr">
        <is>
          <t>Qualität</t>
        </is>
      </c>
      <c r="H16" s="20" t="inlineStr">
        <is>
          <t>Offen</t>
        </is>
      </c>
      <c r="I16" s="23" t="n">
        <v>8</v>
      </c>
      <c r="J16" s="35" t="n">
        <v>12</v>
      </c>
      <c r="K16" s="28">
        <f>IF(G16="","",IFERROR(VLOOKUP(G16,Parameter!$A$6:$B$11,2,FALSE),""))</f>
        <v/>
      </c>
      <c r="L16" s="26" t="n">
        <v>500</v>
      </c>
      <c r="M16" s="26" t="n">
        <v>180</v>
      </c>
      <c r="N16" s="28">
        <f>IF(OR(J16="",K16=""),"",IFERROR(J16*K16,""))</f>
        <v/>
      </c>
      <c r="O16" s="28">
        <f>IF(A16="","",IF(COUNTA(J16,L16,M16)=0,"",IFERROR(SUM(N16,L16,M16),0)))</f>
        <v/>
      </c>
      <c r="P16" s="28">
        <f>IF(OR(O16="",I16="",I16=0),"",IFERROR(O16/I16,""))</f>
        <v/>
      </c>
      <c r="Q16" s="21" t="n"/>
      <c r="R16" s="22" t="inlineStr">
        <is>
          <t>Kostenintensiver offener Prüfvorgang.</t>
        </is>
      </c>
      <c r="S16" s="29">
        <f>IF(A16="","",IF(AND(J16&lt;&gt;"",K16=""),"Stundensatz prüfen",IF(IFERROR(O16,0)&gt;Parameter!$K$6,"Kostenschwelle überschritten",IF(AND(H16="Erledigt",Q16=""),"Abschlussdatum fehlt",IF(AND(H16&lt;&gt;"Erledigt",J16=""),"Zeitangabe prüfen","")))))</f>
        <v/>
      </c>
    </row>
    <row r="17">
      <c r="A17" s="20" t="n"/>
      <c r="B17" s="21" t="n"/>
      <c r="C17" s="20" t="n"/>
      <c r="D17" s="22" t="n"/>
      <c r="E17" s="20" t="n"/>
      <c r="F17" s="22" t="n"/>
      <c r="G17" s="20" t="n"/>
      <c r="H17" s="20" t="n"/>
      <c r="I17" s="23" t="n"/>
      <c r="J17" s="35" t="n"/>
      <c r="K17" s="25">
        <f>IF(G17="","",IFERROR(VLOOKUP(G17,Parameter!$A$6:$B$11,2,FALSE),""))</f>
        <v/>
      </c>
      <c r="L17" s="26" t="n"/>
      <c r="M17" s="26" t="n"/>
      <c r="N17" s="25">
        <f>IF(OR(J17="",K17=""),"",IFERROR(J17*K17,""))</f>
        <v/>
      </c>
      <c r="O17" s="25">
        <f>IF(A17="","",IF(COUNTA(J17,L17,M17)=0,"",IFERROR(SUM(N17,L17,M17),0)))</f>
        <v/>
      </c>
      <c r="P17" s="25">
        <f>IF(OR(O17="",I17="",I17=0),"",IFERROR(O17/I17,""))</f>
        <v/>
      </c>
      <c r="Q17" s="21" t="n"/>
      <c r="R17" s="22" t="n"/>
      <c r="S17" s="27">
        <f>IF(A17="","",IF(AND(J17&lt;&gt;"",K17=""),"Stundensatz prüfen",IF(IFERROR(O17,0)&gt;Parameter!$K$6,"Kostenschwelle überschritten",IF(AND(H17="Erledigt",Q17=""),"Abschlussdatum fehlt",IF(AND(H17&lt;&gt;"Erledigt",J17=""),"Zeitangabe prüfen","")))))</f>
        <v/>
      </c>
    </row>
    <row r="18">
      <c r="A18" s="20" t="n"/>
      <c r="B18" s="21" t="n"/>
      <c r="C18" s="20" t="n"/>
      <c r="D18" s="22" t="n"/>
      <c r="E18" s="20" t="n"/>
      <c r="F18" s="22" t="n"/>
      <c r="G18" s="20" t="n"/>
      <c r="H18" s="20" t="n"/>
      <c r="I18" s="23" t="n"/>
      <c r="J18" s="35" t="n"/>
      <c r="K18" s="28">
        <f>IF(G18="","",IFERROR(VLOOKUP(G18,Parameter!$A$6:$B$11,2,FALSE),""))</f>
        <v/>
      </c>
      <c r="L18" s="26" t="n"/>
      <c r="M18" s="26" t="n"/>
      <c r="N18" s="28">
        <f>IF(OR(J18="",K18=""),"",IFERROR(J18*K18,""))</f>
        <v/>
      </c>
      <c r="O18" s="28">
        <f>IF(A18="","",IF(COUNTA(J18,L18,M18)=0,"",IFERROR(SUM(N18,L18,M18),0)))</f>
        <v/>
      </c>
      <c r="P18" s="28">
        <f>IF(OR(O18="",I18="",I18=0),"",IFERROR(O18/I18,""))</f>
        <v/>
      </c>
      <c r="Q18" s="21" t="n"/>
      <c r="R18" s="22" t="n"/>
      <c r="S18" s="29">
        <f>IF(A18="","",IF(AND(J18&lt;&gt;"",K18=""),"Stundensatz prüfen",IF(IFERROR(O18,0)&gt;Parameter!$K$6,"Kostenschwelle überschritten",IF(AND(H18="Erledigt",Q18=""),"Abschlussdatum fehlt",IF(AND(H18&lt;&gt;"Erledigt",J18=""),"Zeitangabe prüfen","")))))</f>
        <v/>
      </c>
    </row>
    <row r="19">
      <c r="A19" s="20" t="n"/>
      <c r="B19" s="21" t="n"/>
      <c r="C19" s="20" t="n"/>
      <c r="D19" s="22" t="n"/>
      <c r="E19" s="20" t="n"/>
      <c r="F19" s="22" t="n"/>
      <c r="G19" s="20" t="n"/>
      <c r="H19" s="20" t="n"/>
      <c r="I19" s="23" t="n"/>
      <c r="J19" s="35" t="n"/>
      <c r="K19" s="25">
        <f>IF(G19="","",IFERROR(VLOOKUP(G19,Parameter!$A$6:$B$11,2,FALSE),""))</f>
        <v/>
      </c>
      <c r="L19" s="26" t="n"/>
      <c r="M19" s="26" t="n"/>
      <c r="N19" s="25">
        <f>IF(OR(J19="",K19=""),"",IFERROR(J19*K19,""))</f>
        <v/>
      </c>
      <c r="O19" s="25">
        <f>IF(A19="","",IF(COUNTA(J19,L19,M19)=0,"",IFERROR(SUM(N19,L19,M19),0)))</f>
        <v/>
      </c>
      <c r="P19" s="25">
        <f>IF(OR(O19="",I19="",I19=0),"",IFERROR(O19/I19,""))</f>
        <v/>
      </c>
      <c r="Q19" s="21" t="n"/>
      <c r="R19" s="22" t="n"/>
      <c r="S19" s="27">
        <f>IF(A19="","",IF(AND(J19&lt;&gt;"",K19=""),"Stundensatz prüfen",IF(IFERROR(O19,0)&gt;Parameter!$K$6,"Kostenschwelle überschritten",IF(AND(H19="Erledigt",Q19=""),"Abschlussdatum fehlt",IF(AND(H19&lt;&gt;"Erledigt",J19=""),"Zeitangabe prüfen","")))))</f>
        <v/>
      </c>
    </row>
    <row r="20">
      <c r="A20" s="20" t="n"/>
      <c r="B20" s="21" t="n"/>
      <c r="C20" s="20" t="n"/>
      <c r="D20" s="22" t="n"/>
      <c r="E20" s="20" t="n"/>
      <c r="F20" s="22" t="n"/>
      <c r="G20" s="20" t="n"/>
      <c r="H20" s="20" t="n"/>
      <c r="I20" s="23" t="n"/>
      <c r="J20" s="35" t="n"/>
      <c r="K20" s="28">
        <f>IF(G20="","",IFERROR(VLOOKUP(G20,Parameter!$A$6:$B$11,2,FALSE),""))</f>
        <v/>
      </c>
      <c r="L20" s="26" t="n"/>
      <c r="M20" s="26" t="n"/>
      <c r="N20" s="28">
        <f>IF(OR(J20="",K20=""),"",IFERROR(J20*K20,""))</f>
        <v/>
      </c>
      <c r="O20" s="28">
        <f>IF(A20="","",IF(COUNTA(J20,L20,M20)=0,"",IFERROR(SUM(N20,L20,M20),0)))</f>
        <v/>
      </c>
      <c r="P20" s="28">
        <f>IF(OR(O20="",I20="",I20=0),"",IFERROR(O20/I20,""))</f>
        <v/>
      </c>
      <c r="Q20" s="21" t="n"/>
      <c r="R20" s="22" t="n"/>
      <c r="S20" s="29">
        <f>IF(A20="","",IF(AND(J20&lt;&gt;"",K20=""),"Stundensatz prüfen",IF(IFERROR(O20,0)&gt;Parameter!$K$6,"Kostenschwelle überschritten",IF(AND(H20="Erledigt",Q20=""),"Abschlussdatum fehlt",IF(AND(H20&lt;&gt;"Erledigt",J20=""),"Zeitangabe prüfen","")))))</f>
        <v/>
      </c>
    </row>
    <row r="21">
      <c r="A21" s="20" t="n"/>
      <c r="B21" s="21" t="n"/>
      <c r="C21" s="20" t="n"/>
      <c r="D21" s="22" t="n"/>
      <c r="E21" s="20" t="n"/>
      <c r="F21" s="22" t="n"/>
      <c r="G21" s="20" t="n"/>
      <c r="H21" s="20" t="n"/>
      <c r="I21" s="23" t="n"/>
      <c r="J21" s="35" t="n"/>
      <c r="K21" s="25">
        <f>IF(G21="","",IFERROR(VLOOKUP(G21,Parameter!$A$6:$B$11,2,FALSE),""))</f>
        <v/>
      </c>
      <c r="L21" s="26" t="n"/>
      <c r="M21" s="26" t="n"/>
      <c r="N21" s="25">
        <f>IF(OR(J21="",K21=""),"",IFERROR(J21*K21,""))</f>
        <v/>
      </c>
      <c r="O21" s="25">
        <f>IF(A21="","",IF(COUNTA(J21,L21,M21)=0,"",IFERROR(SUM(N21,L21,M21),0)))</f>
        <v/>
      </c>
      <c r="P21" s="25">
        <f>IF(OR(O21="",I21="",I21=0),"",IFERROR(O21/I21,""))</f>
        <v/>
      </c>
      <c r="Q21" s="21" t="n"/>
      <c r="R21" s="22" t="n"/>
      <c r="S21" s="27">
        <f>IF(A21="","",IF(AND(J21&lt;&gt;"",K21=""),"Stundensatz prüfen",IF(IFERROR(O21,0)&gt;Parameter!$K$6,"Kostenschwelle überschritten",IF(AND(H21="Erledigt",Q21=""),"Abschlussdatum fehlt",IF(AND(H21&lt;&gt;"Erledigt",J21=""),"Zeitangabe prüfen","")))))</f>
        <v/>
      </c>
    </row>
    <row r="22">
      <c r="A22" s="20" t="n"/>
      <c r="B22" s="21" t="n"/>
      <c r="C22" s="20" t="n"/>
      <c r="D22" s="22" t="n"/>
      <c r="E22" s="20" t="n"/>
      <c r="F22" s="22" t="n"/>
      <c r="G22" s="20" t="n"/>
      <c r="H22" s="20" t="n"/>
      <c r="I22" s="23" t="n"/>
      <c r="J22" s="35" t="n"/>
      <c r="K22" s="28">
        <f>IF(G22="","",IFERROR(VLOOKUP(G22,Parameter!$A$6:$B$11,2,FALSE),""))</f>
        <v/>
      </c>
      <c r="L22" s="26" t="n"/>
      <c r="M22" s="26" t="n"/>
      <c r="N22" s="28">
        <f>IF(OR(J22="",K22=""),"",IFERROR(J22*K22,""))</f>
        <v/>
      </c>
      <c r="O22" s="28">
        <f>IF(A22="","",IF(COUNTA(J22,L22,M22)=0,"",IFERROR(SUM(N22,L22,M22),0)))</f>
        <v/>
      </c>
      <c r="P22" s="28">
        <f>IF(OR(O22="",I22="",I22=0),"",IFERROR(O22/I22,""))</f>
        <v/>
      </c>
      <c r="Q22" s="21" t="n"/>
      <c r="R22" s="22" t="n"/>
      <c r="S22" s="29">
        <f>IF(A22="","",IF(AND(J22&lt;&gt;"",K22=""),"Stundensatz prüfen",IF(IFERROR(O22,0)&gt;Parameter!$K$6,"Kostenschwelle überschritten",IF(AND(H22="Erledigt",Q22=""),"Abschlussdatum fehlt",IF(AND(H22&lt;&gt;"Erledigt",J22=""),"Zeitangabe prüfen","")))))</f>
        <v/>
      </c>
    </row>
    <row r="23">
      <c r="A23" s="20" t="n"/>
      <c r="B23" s="21" t="n"/>
      <c r="C23" s="20" t="n"/>
      <c r="D23" s="22" t="n"/>
      <c r="E23" s="20" t="n"/>
      <c r="F23" s="22" t="n"/>
      <c r="G23" s="20" t="n"/>
      <c r="H23" s="20" t="n"/>
      <c r="I23" s="23" t="n"/>
      <c r="J23" s="35" t="n"/>
      <c r="K23" s="25">
        <f>IF(G23="","",IFERROR(VLOOKUP(G23,Parameter!$A$6:$B$11,2,FALSE),""))</f>
        <v/>
      </c>
      <c r="L23" s="26" t="n"/>
      <c r="M23" s="26" t="n"/>
      <c r="N23" s="25">
        <f>IF(OR(J23="",K23=""),"",IFERROR(J23*K23,""))</f>
        <v/>
      </c>
      <c r="O23" s="25">
        <f>IF(A23="","",IF(COUNTA(J23,L23,M23)=0,"",IFERROR(SUM(N23,L23,M23),0)))</f>
        <v/>
      </c>
      <c r="P23" s="25">
        <f>IF(OR(O23="",I23="",I23=0),"",IFERROR(O23/I23,""))</f>
        <v/>
      </c>
      <c r="Q23" s="21" t="n"/>
      <c r="R23" s="22" t="n"/>
      <c r="S23" s="27">
        <f>IF(A23="","",IF(AND(J23&lt;&gt;"",K23=""),"Stundensatz prüfen",IF(IFERROR(O23,0)&gt;Parameter!$K$6,"Kostenschwelle überschritten",IF(AND(H23="Erledigt",Q23=""),"Abschlussdatum fehlt",IF(AND(H23&lt;&gt;"Erledigt",J23=""),"Zeitangabe prüfen","")))))</f>
        <v/>
      </c>
    </row>
    <row r="24">
      <c r="A24" s="20" t="n"/>
      <c r="B24" s="21" t="n"/>
      <c r="C24" s="20" t="n"/>
      <c r="D24" s="22" t="n"/>
      <c r="E24" s="20" t="n"/>
      <c r="F24" s="22" t="n"/>
      <c r="G24" s="20" t="n"/>
      <c r="H24" s="20" t="n"/>
      <c r="I24" s="23" t="n"/>
      <c r="J24" s="35" t="n"/>
      <c r="K24" s="28">
        <f>IF(G24="","",IFERROR(VLOOKUP(G24,Parameter!$A$6:$B$11,2,FALSE),""))</f>
        <v/>
      </c>
      <c r="L24" s="26" t="n"/>
      <c r="M24" s="26" t="n"/>
      <c r="N24" s="28">
        <f>IF(OR(J24="",K24=""),"",IFERROR(J24*K24,""))</f>
        <v/>
      </c>
      <c r="O24" s="28">
        <f>IF(A24="","",IF(COUNTA(J24,L24,M24)=0,"",IFERROR(SUM(N24,L24,M24),0)))</f>
        <v/>
      </c>
      <c r="P24" s="28">
        <f>IF(OR(O24="",I24="",I24=0),"",IFERROR(O24/I24,""))</f>
        <v/>
      </c>
      <c r="Q24" s="21" t="n"/>
      <c r="R24" s="22" t="n"/>
      <c r="S24" s="29">
        <f>IF(A24="","",IF(AND(J24&lt;&gt;"",K24=""),"Stundensatz prüfen",IF(IFERROR(O24,0)&gt;Parameter!$K$6,"Kostenschwelle überschritten",IF(AND(H24="Erledigt",Q24=""),"Abschlussdatum fehlt",IF(AND(H24&lt;&gt;"Erledigt",J24=""),"Zeitangabe prüfen","")))))</f>
        <v/>
      </c>
    </row>
    <row r="25">
      <c r="A25" s="20" t="n"/>
      <c r="B25" s="21" t="n"/>
      <c r="C25" s="20" t="n"/>
      <c r="D25" s="22" t="n"/>
      <c r="E25" s="20" t="n"/>
      <c r="F25" s="22" t="n"/>
      <c r="G25" s="20" t="n"/>
      <c r="H25" s="20" t="n"/>
      <c r="I25" s="23" t="n"/>
      <c r="J25" s="35" t="n"/>
      <c r="K25" s="25">
        <f>IF(G25="","",IFERROR(VLOOKUP(G25,Parameter!$A$6:$B$11,2,FALSE),""))</f>
        <v/>
      </c>
      <c r="L25" s="26" t="n"/>
      <c r="M25" s="26" t="n"/>
      <c r="N25" s="25">
        <f>IF(OR(J25="",K25=""),"",IFERROR(J25*K25,""))</f>
        <v/>
      </c>
      <c r="O25" s="25">
        <f>IF(A25="","",IF(COUNTA(J25,L25,M25)=0,"",IFERROR(SUM(N25,L25,M25),0)))</f>
        <v/>
      </c>
      <c r="P25" s="25">
        <f>IF(OR(O25="",I25="",I25=0),"",IFERROR(O25/I25,""))</f>
        <v/>
      </c>
      <c r="Q25" s="21" t="n"/>
      <c r="R25" s="22" t="n"/>
      <c r="S25" s="27">
        <f>IF(A25="","",IF(AND(J25&lt;&gt;"",K25=""),"Stundensatz prüfen",IF(IFERROR(O25,0)&gt;Parameter!$K$6,"Kostenschwelle überschritten",IF(AND(H25="Erledigt",Q25=""),"Abschlussdatum fehlt",IF(AND(H25&lt;&gt;"Erledigt",J25=""),"Zeitangabe prüfen","")))))</f>
        <v/>
      </c>
    </row>
    <row r="26">
      <c r="A26" s="20" t="n"/>
      <c r="B26" s="21" t="n"/>
      <c r="C26" s="20" t="n"/>
      <c r="D26" s="22" t="n"/>
      <c r="E26" s="20" t="n"/>
      <c r="F26" s="22" t="n"/>
      <c r="G26" s="20" t="n"/>
      <c r="H26" s="20" t="n"/>
      <c r="I26" s="23" t="n"/>
      <c r="J26" s="35" t="n"/>
      <c r="K26" s="28">
        <f>IF(G26="","",IFERROR(VLOOKUP(G26,Parameter!$A$6:$B$11,2,FALSE),""))</f>
        <v/>
      </c>
      <c r="L26" s="26" t="n"/>
      <c r="M26" s="26" t="n"/>
      <c r="N26" s="28">
        <f>IF(OR(J26="",K26=""),"",IFERROR(J26*K26,""))</f>
        <v/>
      </c>
      <c r="O26" s="28">
        <f>IF(A26="","",IF(COUNTA(J26,L26,M26)=0,"",IFERROR(SUM(N26,L26,M26),0)))</f>
        <v/>
      </c>
      <c r="P26" s="28">
        <f>IF(OR(O26="",I26="",I26=0),"",IFERROR(O26/I26,""))</f>
        <v/>
      </c>
      <c r="Q26" s="21" t="n"/>
      <c r="R26" s="22" t="n"/>
      <c r="S26" s="29">
        <f>IF(A26="","",IF(AND(J26&lt;&gt;"",K26=""),"Stundensatz prüfen",IF(IFERROR(O26,0)&gt;Parameter!$K$6,"Kostenschwelle überschritten",IF(AND(H26="Erledigt",Q26=""),"Abschlussdatum fehlt",IF(AND(H26&lt;&gt;"Erledigt",J26=""),"Zeitangabe prüfen","")))))</f>
        <v/>
      </c>
    </row>
    <row r="27">
      <c r="A27" s="20" t="n"/>
      <c r="B27" s="21" t="n"/>
      <c r="C27" s="20" t="n"/>
      <c r="D27" s="22" t="n"/>
      <c r="E27" s="20" t="n"/>
      <c r="F27" s="22" t="n"/>
      <c r="G27" s="20" t="n"/>
      <c r="H27" s="20" t="n"/>
      <c r="I27" s="23" t="n"/>
      <c r="J27" s="35" t="n"/>
      <c r="K27" s="25">
        <f>IF(G27="","",IFERROR(VLOOKUP(G27,Parameter!$A$6:$B$11,2,FALSE),""))</f>
        <v/>
      </c>
      <c r="L27" s="26" t="n"/>
      <c r="M27" s="26" t="n"/>
      <c r="N27" s="25">
        <f>IF(OR(J27="",K27=""),"",IFERROR(J27*K27,""))</f>
        <v/>
      </c>
      <c r="O27" s="25">
        <f>IF(A27="","",IF(COUNTA(J27,L27,M27)=0,"",IFERROR(SUM(N27,L27,M27),0)))</f>
        <v/>
      </c>
      <c r="P27" s="25">
        <f>IF(OR(O27="",I27="",I27=0),"",IFERROR(O27/I27,""))</f>
        <v/>
      </c>
      <c r="Q27" s="21" t="n"/>
      <c r="R27" s="22" t="n"/>
      <c r="S27" s="27">
        <f>IF(A27="","",IF(AND(J27&lt;&gt;"",K27=""),"Stundensatz prüfen",IF(IFERROR(O27,0)&gt;Parameter!$K$6,"Kostenschwelle überschritten",IF(AND(H27="Erledigt",Q27=""),"Abschlussdatum fehlt",IF(AND(H27&lt;&gt;"Erledigt",J27=""),"Zeitangabe prüfen","")))))</f>
        <v/>
      </c>
    </row>
    <row r="28">
      <c r="A28" s="20" t="n"/>
      <c r="B28" s="21" t="n"/>
      <c r="C28" s="20" t="n"/>
      <c r="D28" s="22" t="n"/>
      <c r="E28" s="20" t="n"/>
      <c r="F28" s="22" t="n"/>
      <c r="G28" s="20" t="n"/>
      <c r="H28" s="20" t="n"/>
      <c r="I28" s="23" t="n"/>
      <c r="J28" s="35" t="n"/>
      <c r="K28" s="28">
        <f>IF(G28="","",IFERROR(VLOOKUP(G28,Parameter!$A$6:$B$11,2,FALSE),""))</f>
        <v/>
      </c>
      <c r="L28" s="26" t="n"/>
      <c r="M28" s="26" t="n"/>
      <c r="N28" s="28">
        <f>IF(OR(J28="",K28=""),"",IFERROR(J28*K28,""))</f>
        <v/>
      </c>
      <c r="O28" s="28">
        <f>IF(A28="","",IF(COUNTA(J28,L28,M28)=0,"",IFERROR(SUM(N28,L28,M28),0)))</f>
        <v/>
      </c>
      <c r="P28" s="28">
        <f>IF(OR(O28="",I28="",I28=0),"",IFERROR(O28/I28,""))</f>
        <v/>
      </c>
      <c r="Q28" s="21" t="n"/>
      <c r="R28" s="22" t="n"/>
      <c r="S28" s="29">
        <f>IF(A28="","",IF(AND(J28&lt;&gt;"",K28=""),"Stundensatz prüfen",IF(IFERROR(O28,0)&gt;Parameter!$K$6,"Kostenschwelle überschritten",IF(AND(H28="Erledigt",Q28=""),"Abschlussdatum fehlt",IF(AND(H28&lt;&gt;"Erledigt",J28=""),"Zeitangabe prüfen","")))))</f>
        <v/>
      </c>
    </row>
    <row r="29">
      <c r="A29" s="20" t="n"/>
      <c r="B29" s="21" t="n"/>
      <c r="C29" s="20" t="n"/>
      <c r="D29" s="22" t="n"/>
      <c r="E29" s="20" t="n"/>
      <c r="F29" s="22" t="n"/>
      <c r="G29" s="20" t="n"/>
      <c r="H29" s="20" t="n"/>
      <c r="I29" s="23" t="n"/>
      <c r="J29" s="35" t="n"/>
      <c r="K29" s="25">
        <f>IF(G29="","",IFERROR(VLOOKUP(G29,Parameter!$A$6:$B$11,2,FALSE),""))</f>
        <v/>
      </c>
      <c r="L29" s="26" t="n"/>
      <c r="M29" s="26" t="n"/>
      <c r="N29" s="25">
        <f>IF(OR(J29="",K29=""),"",IFERROR(J29*K29,""))</f>
        <v/>
      </c>
      <c r="O29" s="25">
        <f>IF(A29="","",IF(COUNTA(J29,L29,M29)=0,"",IFERROR(SUM(N29,L29,M29),0)))</f>
        <v/>
      </c>
      <c r="P29" s="25">
        <f>IF(OR(O29="",I29="",I29=0),"",IFERROR(O29/I29,""))</f>
        <v/>
      </c>
      <c r="Q29" s="21" t="n"/>
      <c r="R29" s="22" t="n"/>
      <c r="S29" s="27">
        <f>IF(A29="","",IF(AND(J29&lt;&gt;"",K29=""),"Stundensatz prüfen",IF(IFERROR(O29,0)&gt;Parameter!$K$6,"Kostenschwelle überschritten",IF(AND(H29="Erledigt",Q29=""),"Abschlussdatum fehlt",IF(AND(H29&lt;&gt;"Erledigt",J29=""),"Zeitangabe prüfen","")))))</f>
        <v/>
      </c>
    </row>
    <row r="30">
      <c r="A30" s="20" t="n"/>
      <c r="B30" s="21" t="n"/>
      <c r="C30" s="20" t="n"/>
      <c r="D30" s="22" t="n"/>
      <c r="E30" s="20" t="n"/>
      <c r="F30" s="22" t="n"/>
      <c r="G30" s="20" t="n"/>
      <c r="H30" s="20" t="n"/>
      <c r="I30" s="23" t="n"/>
      <c r="J30" s="35" t="n"/>
      <c r="K30" s="28">
        <f>IF(G30="","",IFERROR(VLOOKUP(G30,Parameter!$A$6:$B$11,2,FALSE),""))</f>
        <v/>
      </c>
      <c r="L30" s="26" t="n"/>
      <c r="M30" s="26" t="n"/>
      <c r="N30" s="28">
        <f>IF(OR(J30="",K30=""),"",IFERROR(J30*K30,""))</f>
        <v/>
      </c>
      <c r="O30" s="28">
        <f>IF(A30="","",IF(COUNTA(J30,L30,M30)=0,"",IFERROR(SUM(N30,L30,M30),0)))</f>
        <v/>
      </c>
      <c r="P30" s="28">
        <f>IF(OR(O30="",I30="",I30=0),"",IFERROR(O30/I30,""))</f>
        <v/>
      </c>
      <c r="Q30" s="21" t="n"/>
      <c r="R30" s="22" t="n"/>
      <c r="S30" s="29">
        <f>IF(A30="","",IF(AND(J30&lt;&gt;"",K30=""),"Stundensatz prüfen",IF(IFERROR(O30,0)&gt;Parameter!$K$6,"Kostenschwelle überschritten",IF(AND(H30="Erledigt",Q30=""),"Abschlussdatum fehlt",IF(AND(H30&lt;&gt;"Erledigt",J30=""),"Zeitangabe prüfen","")))))</f>
        <v/>
      </c>
    </row>
    <row r="31">
      <c r="A31" s="20" t="n"/>
      <c r="B31" s="21" t="n"/>
      <c r="C31" s="20" t="n"/>
      <c r="D31" s="22" t="n"/>
      <c r="E31" s="20" t="n"/>
      <c r="F31" s="22" t="n"/>
      <c r="G31" s="20" t="n"/>
      <c r="H31" s="20" t="n"/>
      <c r="I31" s="23" t="n"/>
      <c r="J31" s="35" t="n"/>
      <c r="K31" s="25">
        <f>IF(G31="","",IFERROR(VLOOKUP(G31,Parameter!$A$6:$B$11,2,FALSE),""))</f>
        <v/>
      </c>
      <c r="L31" s="26" t="n"/>
      <c r="M31" s="26" t="n"/>
      <c r="N31" s="25">
        <f>IF(OR(J31="",K31=""),"",IFERROR(J31*K31,""))</f>
        <v/>
      </c>
      <c r="O31" s="25">
        <f>IF(A31="","",IF(COUNTA(J31,L31,M31)=0,"",IFERROR(SUM(N31,L31,M31),0)))</f>
        <v/>
      </c>
      <c r="P31" s="25">
        <f>IF(OR(O31="",I31="",I31=0),"",IFERROR(O31/I31,""))</f>
        <v/>
      </c>
      <c r="Q31" s="21" t="n"/>
      <c r="R31" s="22" t="n"/>
      <c r="S31" s="27">
        <f>IF(A31="","",IF(AND(J31&lt;&gt;"",K31=""),"Stundensatz prüfen",IF(IFERROR(O31,0)&gt;Parameter!$K$6,"Kostenschwelle überschritten",IF(AND(H31="Erledigt",Q31=""),"Abschlussdatum fehlt",IF(AND(H31&lt;&gt;"Erledigt",J31=""),"Zeitangabe prüfen","")))))</f>
        <v/>
      </c>
    </row>
    <row r="32">
      <c r="A32" s="20" t="n"/>
      <c r="B32" s="21" t="n"/>
      <c r="C32" s="20" t="n"/>
      <c r="D32" s="22" t="n"/>
      <c r="E32" s="20" t="n"/>
      <c r="F32" s="22" t="n"/>
      <c r="G32" s="20" t="n"/>
      <c r="H32" s="20" t="n"/>
      <c r="I32" s="23" t="n"/>
      <c r="J32" s="35" t="n"/>
      <c r="K32" s="28">
        <f>IF(G32="","",IFERROR(VLOOKUP(G32,Parameter!$A$6:$B$11,2,FALSE),""))</f>
        <v/>
      </c>
      <c r="L32" s="26" t="n"/>
      <c r="M32" s="26" t="n"/>
      <c r="N32" s="28">
        <f>IF(OR(J32="",K32=""),"",IFERROR(J32*K32,""))</f>
        <v/>
      </c>
      <c r="O32" s="28">
        <f>IF(A32="","",IF(COUNTA(J32,L32,M32)=0,"",IFERROR(SUM(N32,L32,M32),0)))</f>
        <v/>
      </c>
      <c r="P32" s="28">
        <f>IF(OR(O32="",I32="",I32=0),"",IFERROR(O32/I32,""))</f>
        <v/>
      </c>
      <c r="Q32" s="21" t="n"/>
      <c r="R32" s="22" t="n"/>
      <c r="S32" s="29">
        <f>IF(A32="","",IF(AND(J32&lt;&gt;"",K32=""),"Stundensatz prüfen",IF(IFERROR(O32,0)&gt;Parameter!$K$6,"Kostenschwelle überschritten",IF(AND(H32="Erledigt",Q32=""),"Abschlussdatum fehlt",IF(AND(H32&lt;&gt;"Erledigt",J32=""),"Zeitangabe prüfen","")))))</f>
        <v/>
      </c>
    </row>
    <row r="33">
      <c r="A33" s="20" t="n"/>
      <c r="B33" s="21" t="n"/>
      <c r="C33" s="20" t="n"/>
      <c r="D33" s="22" t="n"/>
      <c r="E33" s="20" t="n"/>
      <c r="F33" s="22" t="n"/>
      <c r="G33" s="20" t="n"/>
      <c r="H33" s="20" t="n"/>
      <c r="I33" s="23" t="n"/>
      <c r="J33" s="35" t="n"/>
      <c r="K33" s="25">
        <f>IF(G33="","",IFERROR(VLOOKUP(G33,Parameter!$A$6:$B$11,2,FALSE),""))</f>
        <v/>
      </c>
      <c r="L33" s="26" t="n"/>
      <c r="M33" s="26" t="n"/>
      <c r="N33" s="25">
        <f>IF(OR(J33="",K33=""),"",IFERROR(J33*K33,""))</f>
        <v/>
      </c>
      <c r="O33" s="25">
        <f>IF(A33="","",IF(COUNTA(J33,L33,M33)=0,"",IFERROR(SUM(N33,L33,M33),0)))</f>
        <v/>
      </c>
      <c r="P33" s="25">
        <f>IF(OR(O33="",I33="",I33=0),"",IFERROR(O33/I33,""))</f>
        <v/>
      </c>
      <c r="Q33" s="21" t="n"/>
      <c r="R33" s="22" t="n"/>
      <c r="S33" s="27">
        <f>IF(A33="","",IF(AND(J33&lt;&gt;"",K33=""),"Stundensatz prüfen",IF(IFERROR(O33,0)&gt;Parameter!$K$6,"Kostenschwelle überschritten",IF(AND(H33="Erledigt",Q33=""),"Abschlussdatum fehlt",IF(AND(H33&lt;&gt;"Erledigt",J33=""),"Zeitangabe prüfen","")))))</f>
        <v/>
      </c>
    </row>
    <row r="34">
      <c r="A34" s="20" t="n"/>
      <c r="B34" s="21" t="n"/>
      <c r="C34" s="20" t="n"/>
      <c r="D34" s="22" t="n"/>
      <c r="E34" s="20" t="n"/>
      <c r="F34" s="22" t="n"/>
      <c r="G34" s="20" t="n"/>
      <c r="H34" s="20" t="n"/>
      <c r="I34" s="23" t="n"/>
      <c r="J34" s="35" t="n"/>
      <c r="K34" s="28">
        <f>IF(G34="","",IFERROR(VLOOKUP(G34,Parameter!$A$6:$B$11,2,FALSE),""))</f>
        <v/>
      </c>
      <c r="L34" s="26" t="n"/>
      <c r="M34" s="26" t="n"/>
      <c r="N34" s="28">
        <f>IF(OR(J34="",K34=""),"",IFERROR(J34*K34,""))</f>
        <v/>
      </c>
      <c r="O34" s="28">
        <f>IF(A34="","",IF(COUNTA(J34,L34,M34)=0,"",IFERROR(SUM(N34,L34,M34),0)))</f>
        <v/>
      </c>
      <c r="P34" s="28">
        <f>IF(OR(O34="",I34="",I34=0),"",IFERROR(O34/I34,""))</f>
        <v/>
      </c>
      <c r="Q34" s="21" t="n"/>
      <c r="R34" s="22" t="n"/>
      <c r="S34" s="29">
        <f>IF(A34="","",IF(AND(J34&lt;&gt;"",K34=""),"Stundensatz prüfen",IF(IFERROR(O34,0)&gt;Parameter!$K$6,"Kostenschwelle überschritten",IF(AND(H34="Erledigt",Q34=""),"Abschlussdatum fehlt",IF(AND(H34&lt;&gt;"Erledigt",J34=""),"Zeitangabe prüfen","")))))</f>
        <v/>
      </c>
    </row>
    <row r="35">
      <c r="A35" s="20" t="n"/>
      <c r="B35" s="21" t="n"/>
      <c r="C35" s="20" t="n"/>
      <c r="D35" s="22" t="n"/>
      <c r="E35" s="20" t="n"/>
      <c r="F35" s="22" t="n"/>
      <c r="G35" s="20" t="n"/>
      <c r="H35" s="20" t="n"/>
      <c r="I35" s="23" t="n"/>
      <c r="J35" s="35" t="n"/>
      <c r="K35" s="25">
        <f>IF(G35="","",IFERROR(VLOOKUP(G35,Parameter!$A$6:$B$11,2,FALSE),""))</f>
        <v/>
      </c>
      <c r="L35" s="26" t="n"/>
      <c r="M35" s="26" t="n"/>
      <c r="N35" s="25">
        <f>IF(OR(J35="",K35=""),"",IFERROR(J35*K35,""))</f>
        <v/>
      </c>
      <c r="O35" s="25">
        <f>IF(A35="","",IF(COUNTA(J35,L35,M35)=0,"",IFERROR(SUM(N35,L35,M35),0)))</f>
        <v/>
      </c>
      <c r="P35" s="25">
        <f>IF(OR(O35="",I35="",I35=0),"",IFERROR(O35/I35,""))</f>
        <v/>
      </c>
      <c r="Q35" s="21" t="n"/>
      <c r="R35" s="22" t="n"/>
      <c r="S35" s="27">
        <f>IF(A35="","",IF(AND(J35&lt;&gt;"",K35=""),"Stundensatz prüfen",IF(IFERROR(O35,0)&gt;Parameter!$K$6,"Kostenschwelle überschritten",IF(AND(H35="Erledigt",Q35=""),"Abschlussdatum fehlt",IF(AND(H35&lt;&gt;"Erledigt",J35=""),"Zeitangabe prüfen","")))))</f>
        <v/>
      </c>
    </row>
    <row r="36">
      <c r="A36" s="20" t="n"/>
      <c r="B36" s="21" t="n"/>
      <c r="C36" s="20" t="n"/>
      <c r="D36" s="22" t="n"/>
      <c r="E36" s="20" t="n"/>
      <c r="F36" s="22" t="n"/>
      <c r="G36" s="20" t="n"/>
      <c r="H36" s="20" t="n"/>
      <c r="I36" s="23" t="n"/>
      <c r="J36" s="35" t="n"/>
      <c r="K36" s="28">
        <f>IF(G36="","",IFERROR(VLOOKUP(G36,Parameter!$A$6:$B$11,2,FALSE),""))</f>
        <v/>
      </c>
      <c r="L36" s="26" t="n"/>
      <c r="M36" s="26" t="n"/>
      <c r="N36" s="28">
        <f>IF(OR(J36="",K36=""),"",IFERROR(J36*K36,""))</f>
        <v/>
      </c>
      <c r="O36" s="28">
        <f>IF(A36="","",IF(COUNTA(J36,L36,M36)=0,"",IFERROR(SUM(N36,L36,M36),0)))</f>
        <v/>
      </c>
      <c r="P36" s="28">
        <f>IF(OR(O36="",I36="",I36=0),"",IFERROR(O36/I36,""))</f>
        <v/>
      </c>
      <c r="Q36" s="21" t="n"/>
      <c r="R36" s="22" t="n"/>
      <c r="S36" s="29">
        <f>IF(A36="","",IF(AND(J36&lt;&gt;"",K36=""),"Stundensatz prüfen",IF(IFERROR(O36,0)&gt;Parameter!$K$6,"Kostenschwelle überschritten",IF(AND(H36="Erledigt",Q36=""),"Abschlussdatum fehlt",IF(AND(H36&lt;&gt;"Erledigt",J36=""),"Zeitangabe prüfen","")))))</f>
        <v/>
      </c>
    </row>
    <row r="37">
      <c r="A37" s="20" t="n"/>
      <c r="B37" s="21" t="n"/>
      <c r="C37" s="20" t="n"/>
      <c r="D37" s="22" t="n"/>
      <c r="E37" s="20" t="n"/>
      <c r="F37" s="22" t="n"/>
      <c r="G37" s="20" t="n"/>
      <c r="H37" s="20" t="n"/>
      <c r="I37" s="23" t="n"/>
      <c r="J37" s="35" t="n"/>
      <c r="K37" s="25">
        <f>IF(G37="","",IFERROR(VLOOKUP(G37,Parameter!$A$6:$B$11,2,FALSE),""))</f>
        <v/>
      </c>
      <c r="L37" s="26" t="n"/>
      <c r="M37" s="26" t="n"/>
      <c r="N37" s="25">
        <f>IF(OR(J37="",K37=""),"",IFERROR(J37*K37,""))</f>
        <v/>
      </c>
      <c r="O37" s="25">
        <f>IF(A37="","",IF(COUNTA(J37,L37,M37)=0,"",IFERROR(SUM(N37,L37,M37),0)))</f>
        <v/>
      </c>
      <c r="P37" s="25">
        <f>IF(OR(O37="",I37="",I37=0),"",IFERROR(O37/I37,""))</f>
        <v/>
      </c>
      <c r="Q37" s="21" t="n"/>
      <c r="R37" s="22" t="n"/>
      <c r="S37" s="27">
        <f>IF(A37="","",IF(AND(J37&lt;&gt;"",K37=""),"Stundensatz prüfen",IF(IFERROR(O37,0)&gt;Parameter!$K$6,"Kostenschwelle überschritten",IF(AND(H37="Erledigt",Q37=""),"Abschlussdatum fehlt",IF(AND(H37&lt;&gt;"Erledigt",J37=""),"Zeitangabe prüfen","")))))</f>
        <v/>
      </c>
    </row>
    <row r="38">
      <c r="A38" s="20" t="n"/>
      <c r="B38" s="21" t="n"/>
      <c r="C38" s="20" t="n"/>
      <c r="D38" s="22" t="n"/>
      <c r="E38" s="20" t="n"/>
      <c r="F38" s="22" t="n"/>
      <c r="G38" s="20" t="n"/>
      <c r="H38" s="20" t="n"/>
      <c r="I38" s="23" t="n"/>
      <c r="J38" s="35" t="n"/>
      <c r="K38" s="28">
        <f>IF(G38="","",IFERROR(VLOOKUP(G38,Parameter!$A$6:$B$11,2,FALSE),""))</f>
        <v/>
      </c>
      <c r="L38" s="26" t="n"/>
      <c r="M38" s="26" t="n"/>
      <c r="N38" s="28">
        <f>IF(OR(J38="",K38=""),"",IFERROR(J38*K38,""))</f>
        <v/>
      </c>
      <c r="O38" s="28">
        <f>IF(A38="","",IF(COUNTA(J38,L38,M38)=0,"",IFERROR(SUM(N38,L38,M38),0)))</f>
        <v/>
      </c>
      <c r="P38" s="28">
        <f>IF(OR(O38="",I38="",I38=0),"",IFERROR(O38/I38,""))</f>
        <v/>
      </c>
      <c r="Q38" s="21" t="n"/>
      <c r="R38" s="22" t="n"/>
      <c r="S38" s="29">
        <f>IF(A38="","",IF(AND(J38&lt;&gt;"",K38=""),"Stundensatz prüfen",IF(IFERROR(O38,0)&gt;Parameter!$K$6,"Kostenschwelle überschritten",IF(AND(H38="Erledigt",Q38=""),"Abschlussdatum fehlt",IF(AND(H38&lt;&gt;"Erledigt",J38=""),"Zeitangabe prüfen","")))))</f>
        <v/>
      </c>
    </row>
    <row r="39">
      <c r="A39" s="20" t="n"/>
      <c r="B39" s="21" t="n"/>
      <c r="C39" s="20" t="n"/>
      <c r="D39" s="22" t="n"/>
      <c r="E39" s="20" t="n"/>
      <c r="F39" s="22" t="n"/>
      <c r="G39" s="20" t="n"/>
      <c r="H39" s="20" t="n"/>
      <c r="I39" s="23" t="n"/>
      <c r="J39" s="35" t="n"/>
      <c r="K39" s="25">
        <f>IF(G39="","",IFERROR(VLOOKUP(G39,Parameter!$A$6:$B$11,2,FALSE),""))</f>
        <v/>
      </c>
      <c r="L39" s="26" t="n"/>
      <c r="M39" s="26" t="n"/>
      <c r="N39" s="25">
        <f>IF(OR(J39="",K39=""),"",IFERROR(J39*K39,""))</f>
        <v/>
      </c>
      <c r="O39" s="25">
        <f>IF(A39="","",IF(COUNTA(J39,L39,M39)=0,"",IFERROR(SUM(N39,L39,M39),0)))</f>
        <v/>
      </c>
      <c r="P39" s="25">
        <f>IF(OR(O39="",I39="",I39=0),"",IFERROR(O39/I39,""))</f>
        <v/>
      </c>
      <c r="Q39" s="21" t="n"/>
      <c r="R39" s="22" t="n"/>
      <c r="S39" s="27">
        <f>IF(A39="","",IF(AND(J39&lt;&gt;"",K39=""),"Stundensatz prüfen",IF(IFERROR(O39,0)&gt;Parameter!$K$6,"Kostenschwelle überschritten",IF(AND(H39="Erledigt",Q39=""),"Abschlussdatum fehlt",IF(AND(H39&lt;&gt;"Erledigt",J39=""),"Zeitangabe prüfen","")))))</f>
        <v/>
      </c>
    </row>
    <row r="40">
      <c r="A40" s="20" t="n"/>
      <c r="B40" s="21" t="n"/>
      <c r="C40" s="20" t="n"/>
      <c r="D40" s="22" t="n"/>
      <c r="E40" s="20" t="n"/>
      <c r="F40" s="22" t="n"/>
      <c r="G40" s="20" t="n"/>
      <c r="H40" s="20" t="n"/>
      <c r="I40" s="23" t="n"/>
      <c r="J40" s="35" t="n"/>
      <c r="K40" s="28">
        <f>IF(G40="","",IFERROR(VLOOKUP(G40,Parameter!$A$6:$B$11,2,FALSE),""))</f>
        <v/>
      </c>
      <c r="L40" s="26" t="n"/>
      <c r="M40" s="26" t="n"/>
      <c r="N40" s="28">
        <f>IF(OR(J40="",K40=""),"",IFERROR(J40*K40,""))</f>
        <v/>
      </c>
      <c r="O40" s="28">
        <f>IF(A40="","",IF(COUNTA(J40,L40,M40)=0,"",IFERROR(SUM(N40,L40,M40),0)))</f>
        <v/>
      </c>
      <c r="P40" s="28">
        <f>IF(OR(O40="",I40="",I40=0),"",IFERROR(O40/I40,""))</f>
        <v/>
      </c>
      <c r="Q40" s="21" t="n"/>
      <c r="R40" s="22" t="n"/>
      <c r="S40" s="29">
        <f>IF(A40="","",IF(AND(J40&lt;&gt;"",K40=""),"Stundensatz prüfen",IF(IFERROR(O40,0)&gt;Parameter!$K$6,"Kostenschwelle überschritten",IF(AND(H40="Erledigt",Q40=""),"Abschlussdatum fehlt",IF(AND(H40&lt;&gt;"Erledigt",J40=""),"Zeitangabe prüfen","")))))</f>
        <v/>
      </c>
    </row>
    <row r="41">
      <c r="A41" s="20" t="n"/>
      <c r="B41" s="21" t="n"/>
      <c r="C41" s="20" t="n"/>
      <c r="D41" s="22" t="n"/>
      <c r="E41" s="20" t="n"/>
      <c r="F41" s="22" t="n"/>
      <c r="G41" s="20" t="n"/>
      <c r="H41" s="20" t="n"/>
      <c r="I41" s="23" t="n"/>
      <c r="J41" s="35" t="n"/>
      <c r="K41" s="25">
        <f>IF(G41="","",IFERROR(VLOOKUP(G41,Parameter!$A$6:$B$11,2,FALSE),""))</f>
        <v/>
      </c>
      <c r="L41" s="26" t="n"/>
      <c r="M41" s="26" t="n"/>
      <c r="N41" s="25">
        <f>IF(OR(J41="",K41=""),"",IFERROR(J41*K41,""))</f>
        <v/>
      </c>
      <c r="O41" s="25">
        <f>IF(A41="","",IF(COUNTA(J41,L41,M41)=0,"",IFERROR(SUM(N41,L41,M41),0)))</f>
        <v/>
      </c>
      <c r="P41" s="25">
        <f>IF(OR(O41="",I41="",I41=0),"",IFERROR(O41/I41,""))</f>
        <v/>
      </c>
      <c r="Q41" s="21" t="n"/>
      <c r="R41" s="22" t="n"/>
      <c r="S41" s="27">
        <f>IF(A41="","",IF(AND(J41&lt;&gt;"",K41=""),"Stundensatz prüfen",IF(IFERROR(O41,0)&gt;Parameter!$K$6,"Kostenschwelle überschritten",IF(AND(H41="Erledigt",Q41=""),"Abschlussdatum fehlt",IF(AND(H41&lt;&gt;"Erledigt",J41=""),"Zeitangabe prüfen","")))))</f>
        <v/>
      </c>
    </row>
    <row r="42">
      <c r="A42" s="20" t="n"/>
      <c r="B42" s="21" t="n"/>
      <c r="C42" s="20" t="n"/>
      <c r="D42" s="22" t="n"/>
      <c r="E42" s="20" t="n"/>
      <c r="F42" s="22" t="n"/>
      <c r="G42" s="20" t="n"/>
      <c r="H42" s="20" t="n"/>
      <c r="I42" s="23" t="n"/>
      <c r="J42" s="35" t="n"/>
      <c r="K42" s="28">
        <f>IF(G42="","",IFERROR(VLOOKUP(G42,Parameter!$A$6:$B$11,2,FALSE),""))</f>
        <v/>
      </c>
      <c r="L42" s="26" t="n"/>
      <c r="M42" s="26" t="n"/>
      <c r="N42" s="28">
        <f>IF(OR(J42="",K42=""),"",IFERROR(J42*K42,""))</f>
        <v/>
      </c>
      <c r="O42" s="28">
        <f>IF(A42="","",IF(COUNTA(J42,L42,M42)=0,"",IFERROR(SUM(N42,L42,M42),0)))</f>
        <v/>
      </c>
      <c r="P42" s="28">
        <f>IF(OR(O42="",I42="",I42=0),"",IFERROR(O42/I42,""))</f>
        <v/>
      </c>
      <c r="Q42" s="21" t="n"/>
      <c r="R42" s="22" t="n"/>
      <c r="S42" s="29">
        <f>IF(A42="","",IF(AND(J42&lt;&gt;"",K42=""),"Stundensatz prüfen",IF(IFERROR(O42,0)&gt;Parameter!$K$6,"Kostenschwelle überschritten",IF(AND(H42="Erledigt",Q42=""),"Abschlussdatum fehlt",IF(AND(H42&lt;&gt;"Erledigt",J42=""),"Zeitangabe prüfen","")))))</f>
        <v/>
      </c>
    </row>
    <row r="43">
      <c r="A43" s="20" t="n"/>
      <c r="B43" s="21" t="n"/>
      <c r="C43" s="20" t="n"/>
      <c r="D43" s="22" t="n"/>
      <c r="E43" s="20" t="n"/>
      <c r="F43" s="22" t="n"/>
      <c r="G43" s="20" t="n"/>
      <c r="H43" s="20" t="n"/>
      <c r="I43" s="23" t="n"/>
      <c r="J43" s="35" t="n"/>
      <c r="K43" s="25">
        <f>IF(G43="","",IFERROR(VLOOKUP(G43,Parameter!$A$6:$B$11,2,FALSE),""))</f>
        <v/>
      </c>
      <c r="L43" s="26" t="n"/>
      <c r="M43" s="26" t="n"/>
      <c r="N43" s="25">
        <f>IF(OR(J43="",K43=""),"",IFERROR(J43*K43,""))</f>
        <v/>
      </c>
      <c r="O43" s="25">
        <f>IF(A43="","",IF(COUNTA(J43,L43,M43)=0,"",IFERROR(SUM(N43,L43,M43),0)))</f>
        <v/>
      </c>
      <c r="P43" s="25">
        <f>IF(OR(O43="",I43="",I43=0),"",IFERROR(O43/I43,""))</f>
        <v/>
      </c>
      <c r="Q43" s="21" t="n"/>
      <c r="R43" s="22" t="n"/>
      <c r="S43" s="27">
        <f>IF(A43="","",IF(AND(J43&lt;&gt;"",K43=""),"Stundensatz prüfen",IF(IFERROR(O43,0)&gt;Parameter!$K$6,"Kostenschwelle überschritten",IF(AND(H43="Erledigt",Q43=""),"Abschlussdatum fehlt",IF(AND(H43&lt;&gt;"Erledigt",J43=""),"Zeitangabe prüfen","")))))</f>
        <v/>
      </c>
    </row>
    <row r="44">
      <c r="A44" s="20" t="n"/>
      <c r="B44" s="21" t="n"/>
      <c r="C44" s="20" t="n"/>
      <c r="D44" s="22" t="n"/>
      <c r="E44" s="20" t="n"/>
      <c r="F44" s="22" t="n"/>
      <c r="G44" s="20" t="n"/>
      <c r="H44" s="20" t="n"/>
      <c r="I44" s="23" t="n"/>
      <c r="J44" s="35" t="n"/>
      <c r="K44" s="28">
        <f>IF(G44="","",IFERROR(VLOOKUP(G44,Parameter!$A$6:$B$11,2,FALSE),""))</f>
        <v/>
      </c>
      <c r="L44" s="26" t="n"/>
      <c r="M44" s="26" t="n"/>
      <c r="N44" s="28">
        <f>IF(OR(J44="",K44=""),"",IFERROR(J44*K44,""))</f>
        <v/>
      </c>
      <c r="O44" s="28">
        <f>IF(A44="","",IF(COUNTA(J44,L44,M44)=0,"",IFERROR(SUM(N44,L44,M44),0)))</f>
        <v/>
      </c>
      <c r="P44" s="28">
        <f>IF(OR(O44="",I44="",I44=0),"",IFERROR(O44/I44,""))</f>
        <v/>
      </c>
      <c r="Q44" s="21" t="n"/>
      <c r="R44" s="22" t="n"/>
      <c r="S44" s="29">
        <f>IF(A44="","",IF(AND(J44&lt;&gt;"",K44=""),"Stundensatz prüfen",IF(IFERROR(O44,0)&gt;Parameter!$K$6,"Kostenschwelle überschritten",IF(AND(H44="Erledigt",Q44=""),"Abschlussdatum fehlt",IF(AND(H44&lt;&gt;"Erledigt",J44=""),"Zeitangabe prüfen","")))))</f>
        <v/>
      </c>
    </row>
    <row r="45">
      <c r="A45" s="20" t="n"/>
      <c r="B45" s="21" t="n"/>
      <c r="C45" s="20" t="n"/>
      <c r="D45" s="22" t="n"/>
      <c r="E45" s="20" t="n"/>
      <c r="F45" s="22" t="n"/>
      <c r="G45" s="20" t="n"/>
      <c r="H45" s="20" t="n"/>
      <c r="I45" s="23" t="n"/>
      <c r="J45" s="35" t="n"/>
      <c r="K45" s="25">
        <f>IF(G45="","",IFERROR(VLOOKUP(G45,Parameter!$A$6:$B$11,2,FALSE),""))</f>
        <v/>
      </c>
      <c r="L45" s="26" t="n"/>
      <c r="M45" s="26" t="n"/>
      <c r="N45" s="25">
        <f>IF(OR(J45="",K45=""),"",IFERROR(J45*K45,""))</f>
        <v/>
      </c>
      <c r="O45" s="25">
        <f>IF(A45="","",IF(COUNTA(J45,L45,M45)=0,"",IFERROR(SUM(N45,L45,M45),0)))</f>
        <v/>
      </c>
      <c r="P45" s="25">
        <f>IF(OR(O45="",I45="",I45=0),"",IFERROR(O45/I45,""))</f>
        <v/>
      </c>
      <c r="Q45" s="21" t="n"/>
      <c r="R45" s="22" t="n"/>
      <c r="S45" s="27">
        <f>IF(A45="","",IF(AND(J45&lt;&gt;"",K45=""),"Stundensatz prüfen",IF(IFERROR(O45,0)&gt;Parameter!$K$6,"Kostenschwelle überschritten",IF(AND(H45="Erledigt",Q45=""),"Abschlussdatum fehlt",IF(AND(H45&lt;&gt;"Erledigt",J45=""),"Zeitangabe prüfen","")))))</f>
        <v/>
      </c>
    </row>
    <row r="46">
      <c r="A46" s="20" t="n"/>
      <c r="B46" s="21" t="n"/>
      <c r="C46" s="20" t="n"/>
      <c r="D46" s="22" t="n"/>
      <c r="E46" s="20" t="n"/>
      <c r="F46" s="22" t="n"/>
      <c r="G46" s="20" t="n"/>
      <c r="H46" s="20" t="n"/>
      <c r="I46" s="23" t="n"/>
      <c r="J46" s="35" t="n"/>
      <c r="K46" s="28">
        <f>IF(G46="","",IFERROR(VLOOKUP(G46,Parameter!$A$6:$B$11,2,FALSE),""))</f>
        <v/>
      </c>
      <c r="L46" s="26" t="n"/>
      <c r="M46" s="26" t="n"/>
      <c r="N46" s="28">
        <f>IF(OR(J46="",K46=""),"",IFERROR(J46*K46,""))</f>
        <v/>
      </c>
      <c r="O46" s="28">
        <f>IF(A46="","",IF(COUNTA(J46,L46,M46)=0,"",IFERROR(SUM(N46,L46,M46),0)))</f>
        <v/>
      </c>
      <c r="P46" s="28">
        <f>IF(OR(O46="",I46="",I46=0),"",IFERROR(O46/I46,""))</f>
        <v/>
      </c>
      <c r="Q46" s="21" t="n"/>
      <c r="R46" s="22" t="n"/>
      <c r="S46" s="29">
        <f>IF(A46="","",IF(AND(J46&lt;&gt;"",K46=""),"Stundensatz prüfen",IF(IFERROR(O46,0)&gt;Parameter!$K$6,"Kostenschwelle überschritten",IF(AND(H46="Erledigt",Q46=""),"Abschlussdatum fehlt",IF(AND(H46&lt;&gt;"Erledigt",J46=""),"Zeitangabe prüfen","")))))</f>
        <v/>
      </c>
    </row>
    <row r="47">
      <c r="A47" s="20" t="n"/>
      <c r="B47" s="21" t="n"/>
      <c r="C47" s="20" t="n"/>
      <c r="D47" s="22" t="n"/>
      <c r="E47" s="20" t="n"/>
      <c r="F47" s="22" t="n"/>
      <c r="G47" s="20" t="n"/>
      <c r="H47" s="20" t="n"/>
      <c r="I47" s="23" t="n"/>
      <c r="J47" s="35" t="n"/>
      <c r="K47" s="25">
        <f>IF(G47="","",IFERROR(VLOOKUP(G47,Parameter!$A$6:$B$11,2,FALSE),""))</f>
        <v/>
      </c>
      <c r="L47" s="26" t="n"/>
      <c r="M47" s="26" t="n"/>
      <c r="N47" s="25">
        <f>IF(OR(J47="",K47=""),"",IFERROR(J47*K47,""))</f>
        <v/>
      </c>
      <c r="O47" s="25">
        <f>IF(A47="","",IF(COUNTA(J47,L47,M47)=0,"",IFERROR(SUM(N47,L47,M47),0)))</f>
        <v/>
      </c>
      <c r="P47" s="25">
        <f>IF(OR(O47="",I47="",I47=0),"",IFERROR(O47/I47,""))</f>
        <v/>
      </c>
      <c r="Q47" s="21" t="n"/>
      <c r="R47" s="22" t="n"/>
      <c r="S47" s="27">
        <f>IF(A47="","",IF(AND(J47&lt;&gt;"",K47=""),"Stundensatz prüfen",IF(IFERROR(O47,0)&gt;Parameter!$K$6,"Kostenschwelle überschritten",IF(AND(H47="Erledigt",Q47=""),"Abschlussdatum fehlt",IF(AND(H47&lt;&gt;"Erledigt",J47=""),"Zeitangabe prüfen","")))))</f>
        <v/>
      </c>
    </row>
    <row r="48">
      <c r="A48" s="20" t="n"/>
      <c r="B48" s="21" t="n"/>
      <c r="C48" s="20" t="n"/>
      <c r="D48" s="22" t="n"/>
      <c r="E48" s="20" t="n"/>
      <c r="F48" s="22" t="n"/>
      <c r="G48" s="20" t="n"/>
      <c r="H48" s="20" t="n"/>
      <c r="I48" s="23" t="n"/>
      <c r="J48" s="35" t="n"/>
      <c r="K48" s="28">
        <f>IF(G48="","",IFERROR(VLOOKUP(G48,Parameter!$A$6:$B$11,2,FALSE),""))</f>
        <v/>
      </c>
      <c r="L48" s="26" t="n"/>
      <c r="M48" s="26" t="n"/>
      <c r="N48" s="28">
        <f>IF(OR(J48="",K48=""),"",IFERROR(J48*K48,""))</f>
        <v/>
      </c>
      <c r="O48" s="28">
        <f>IF(A48="","",IF(COUNTA(J48,L48,M48)=0,"",IFERROR(SUM(N48,L48,M48),0)))</f>
        <v/>
      </c>
      <c r="P48" s="28">
        <f>IF(OR(O48="",I48="",I48=0),"",IFERROR(O48/I48,""))</f>
        <v/>
      </c>
      <c r="Q48" s="21" t="n"/>
      <c r="R48" s="22" t="n"/>
      <c r="S48" s="29">
        <f>IF(A48="","",IF(AND(J48&lt;&gt;"",K48=""),"Stundensatz prüfen",IF(IFERROR(O48,0)&gt;Parameter!$K$6,"Kostenschwelle überschritten",IF(AND(H48="Erledigt",Q48=""),"Abschlussdatum fehlt",IF(AND(H48&lt;&gt;"Erledigt",J48=""),"Zeitangabe prüfen","")))))</f>
        <v/>
      </c>
    </row>
    <row r="49">
      <c r="A49" s="20" t="n"/>
      <c r="B49" s="21" t="n"/>
      <c r="C49" s="20" t="n"/>
      <c r="D49" s="22" t="n"/>
      <c r="E49" s="20" t="n"/>
      <c r="F49" s="22" t="n"/>
      <c r="G49" s="20" t="n"/>
      <c r="H49" s="20" t="n"/>
      <c r="I49" s="23" t="n"/>
      <c r="J49" s="35" t="n"/>
      <c r="K49" s="25">
        <f>IF(G49="","",IFERROR(VLOOKUP(G49,Parameter!$A$6:$B$11,2,FALSE),""))</f>
        <v/>
      </c>
      <c r="L49" s="26" t="n"/>
      <c r="M49" s="26" t="n"/>
      <c r="N49" s="25">
        <f>IF(OR(J49="",K49=""),"",IFERROR(J49*K49,""))</f>
        <v/>
      </c>
      <c r="O49" s="25">
        <f>IF(A49="","",IF(COUNTA(J49,L49,M49)=0,"",IFERROR(SUM(N49,L49,M49),0)))</f>
        <v/>
      </c>
      <c r="P49" s="25">
        <f>IF(OR(O49="",I49="",I49=0),"",IFERROR(O49/I49,""))</f>
        <v/>
      </c>
      <c r="Q49" s="21" t="n"/>
      <c r="R49" s="22" t="n"/>
      <c r="S49" s="27">
        <f>IF(A49="","",IF(AND(J49&lt;&gt;"",K49=""),"Stundensatz prüfen",IF(IFERROR(O49,0)&gt;Parameter!$K$6,"Kostenschwelle überschritten",IF(AND(H49="Erledigt",Q49=""),"Abschlussdatum fehlt",IF(AND(H49&lt;&gt;"Erledigt",J49=""),"Zeitangabe prüfen","")))))</f>
        <v/>
      </c>
    </row>
    <row r="50">
      <c r="A50" s="20" t="n"/>
      <c r="B50" s="21" t="n"/>
      <c r="C50" s="20" t="n"/>
      <c r="D50" s="22" t="n"/>
      <c r="E50" s="20" t="n"/>
      <c r="F50" s="22" t="n"/>
      <c r="G50" s="20" t="n"/>
      <c r="H50" s="20" t="n"/>
      <c r="I50" s="23" t="n"/>
      <c r="J50" s="35" t="n"/>
      <c r="K50" s="28">
        <f>IF(G50="","",IFERROR(VLOOKUP(G50,Parameter!$A$6:$B$11,2,FALSE),""))</f>
        <v/>
      </c>
      <c r="L50" s="26" t="n"/>
      <c r="M50" s="26" t="n"/>
      <c r="N50" s="28">
        <f>IF(OR(J50="",K50=""),"",IFERROR(J50*K50,""))</f>
        <v/>
      </c>
      <c r="O50" s="28">
        <f>IF(A50="","",IF(COUNTA(J50,L50,M50)=0,"",IFERROR(SUM(N50,L50,M50),0)))</f>
        <v/>
      </c>
      <c r="P50" s="28">
        <f>IF(OR(O50="",I50="",I50=0),"",IFERROR(O50/I50,""))</f>
        <v/>
      </c>
      <c r="Q50" s="21" t="n"/>
      <c r="R50" s="22" t="n"/>
      <c r="S50" s="29">
        <f>IF(A50="","",IF(AND(J50&lt;&gt;"",K50=""),"Stundensatz prüfen",IF(IFERROR(O50,0)&gt;Parameter!$K$6,"Kostenschwelle überschritten",IF(AND(H50="Erledigt",Q50=""),"Abschlussdatum fehlt",IF(AND(H50&lt;&gt;"Erledigt",J50=""),"Zeitangabe prüfen","")))))</f>
        <v/>
      </c>
    </row>
    <row r="51">
      <c r="A51" s="20" t="n"/>
      <c r="B51" s="21" t="n"/>
      <c r="C51" s="20" t="n"/>
      <c r="D51" s="22" t="n"/>
      <c r="E51" s="20" t="n"/>
      <c r="F51" s="22" t="n"/>
      <c r="G51" s="20" t="n"/>
      <c r="H51" s="20" t="n"/>
      <c r="I51" s="23" t="n"/>
      <c r="J51" s="35" t="n"/>
      <c r="K51" s="25">
        <f>IF(G51="","",IFERROR(VLOOKUP(G51,Parameter!$A$6:$B$11,2,FALSE),""))</f>
        <v/>
      </c>
      <c r="L51" s="26" t="n"/>
      <c r="M51" s="26" t="n"/>
      <c r="N51" s="25">
        <f>IF(OR(J51="",K51=""),"",IFERROR(J51*K51,""))</f>
        <v/>
      </c>
      <c r="O51" s="25">
        <f>IF(A51="","",IF(COUNTA(J51,L51,M51)=0,"",IFERROR(SUM(N51,L51,M51),0)))</f>
        <v/>
      </c>
      <c r="P51" s="25">
        <f>IF(OR(O51="",I51="",I51=0),"",IFERROR(O51/I51,""))</f>
        <v/>
      </c>
      <c r="Q51" s="21" t="n"/>
      <c r="R51" s="22" t="n"/>
      <c r="S51" s="27">
        <f>IF(A51="","",IF(AND(J51&lt;&gt;"",K51=""),"Stundensatz prüfen",IF(IFERROR(O51,0)&gt;Parameter!$K$6,"Kostenschwelle überschritten",IF(AND(H51="Erledigt",Q51=""),"Abschlussdatum fehlt",IF(AND(H51&lt;&gt;"Erledigt",J51=""),"Zeitangabe prüfen","")))))</f>
        <v/>
      </c>
    </row>
    <row r="52">
      <c r="A52" s="20" t="n"/>
      <c r="B52" s="21" t="n"/>
      <c r="C52" s="20" t="n"/>
      <c r="D52" s="22" t="n"/>
      <c r="E52" s="20" t="n"/>
      <c r="F52" s="22" t="n"/>
      <c r="G52" s="20" t="n"/>
      <c r="H52" s="20" t="n"/>
      <c r="I52" s="23" t="n"/>
      <c r="J52" s="35" t="n"/>
      <c r="K52" s="28">
        <f>IF(G52="","",IFERROR(VLOOKUP(G52,Parameter!$A$6:$B$11,2,FALSE),""))</f>
        <v/>
      </c>
      <c r="L52" s="26" t="n"/>
      <c r="M52" s="26" t="n"/>
      <c r="N52" s="28">
        <f>IF(OR(J52="",K52=""),"",IFERROR(J52*K52,""))</f>
        <v/>
      </c>
      <c r="O52" s="28">
        <f>IF(A52="","",IF(COUNTA(J52,L52,M52)=0,"",IFERROR(SUM(N52,L52,M52),0)))</f>
        <v/>
      </c>
      <c r="P52" s="28">
        <f>IF(OR(O52="",I52="",I52=0),"",IFERROR(O52/I52,""))</f>
        <v/>
      </c>
      <c r="Q52" s="21" t="n"/>
      <c r="R52" s="22" t="n"/>
      <c r="S52" s="29">
        <f>IF(A52="","",IF(AND(J52&lt;&gt;"",K52=""),"Stundensatz prüfen",IF(IFERROR(O52,0)&gt;Parameter!$K$6,"Kostenschwelle überschritten",IF(AND(H52="Erledigt",Q52=""),"Abschlussdatum fehlt",IF(AND(H52&lt;&gt;"Erledigt",J52=""),"Zeitangabe prüfen","")))))</f>
        <v/>
      </c>
    </row>
    <row r="53">
      <c r="A53" s="20" t="n"/>
      <c r="B53" s="21" t="n"/>
      <c r="C53" s="20" t="n"/>
      <c r="D53" s="22" t="n"/>
      <c r="E53" s="20" t="n"/>
      <c r="F53" s="22" t="n"/>
      <c r="G53" s="20" t="n"/>
      <c r="H53" s="20" t="n"/>
      <c r="I53" s="23" t="n"/>
      <c r="J53" s="35" t="n"/>
      <c r="K53" s="25">
        <f>IF(G53="","",IFERROR(VLOOKUP(G53,Parameter!$A$6:$B$11,2,FALSE),""))</f>
        <v/>
      </c>
      <c r="L53" s="26" t="n"/>
      <c r="M53" s="26" t="n"/>
      <c r="N53" s="25">
        <f>IF(OR(J53="",K53=""),"",IFERROR(J53*K53,""))</f>
        <v/>
      </c>
      <c r="O53" s="25">
        <f>IF(A53="","",IF(COUNTA(J53,L53,M53)=0,"",IFERROR(SUM(N53,L53,M53),0)))</f>
        <v/>
      </c>
      <c r="P53" s="25">
        <f>IF(OR(O53="",I53="",I53=0),"",IFERROR(O53/I53,""))</f>
        <v/>
      </c>
      <c r="Q53" s="21" t="n"/>
      <c r="R53" s="22" t="n"/>
      <c r="S53" s="27">
        <f>IF(A53="","",IF(AND(J53&lt;&gt;"",K53=""),"Stundensatz prüfen",IF(IFERROR(O53,0)&gt;Parameter!$K$6,"Kostenschwelle überschritten",IF(AND(H53="Erledigt",Q53=""),"Abschlussdatum fehlt",IF(AND(H53&lt;&gt;"Erledigt",J53=""),"Zeitangabe prüfen","")))))</f>
        <v/>
      </c>
    </row>
    <row r="54">
      <c r="A54" s="20" t="n"/>
      <c r="B54" s="21" t="n"/>
      <c r="C54" s="20" t="n"/>
      <c r="D54" s="22" t="n"/>
      <c r="E54" s="20" t="n"/>
      <c r="F54" s="22" t="n"/>
      <c r="G54" s="20" t="n"/>
      <c r="H54" s="20" t="n"/>
      <c r="I54" s="23" t="n"/>
      <c r="J54" s="35" t="n"/>
      <c r="K54" s="28">
        <f>IF(G54="","",IFERROR(VLOOKUP(G54,Parameter!$A$6:$B$11,2,FALSE),""))</f>
        <v/>
      </c>
      <c r="L54" s="26" t="n"/>
      <c r="M54" s="26" t="n"/>
      <c r="N54" s="28">
        <f>IF(OR(J54="",K54=""),"",IFERROR(J54*K54,""))</f>
        <v/>
      </c>
      <c r="O54" s="28">
        <f>IF(A54="","",IF(COUNTA(J54,L54,M54)=0,"",IFERROR(SUM(N54,L54,M54),0)))</f>
        <v/>
      </c>
      <c r="P54" s="28">
        <f>IF(OR(O54="",I54="",I54=0),"",IFERROR(O54/I54,""))</f>
        <v/>
      </c>
      <c r="Q54" s="21" t="n"/>
      <c r="R54" s="22" t="n"/>
      <c r="S54" s="29">
        <f>IF(A54="","",IF(AND(J54&lt;&gt;"",K54=""),"Stundensatz prüfen",IF(IFERROR(O54,0)&gt;Parameter!$K$6,"Kostenschwelle überschritten",IF(AND(H54="Erledigt",Q54=""),"Abschlussdatum fehlt",IF(AND(H54&lt;&gt;"Erledigt",J54=""),"Zeitangabe prüfen","")))))</f>
        <v/>
      </c>
    </row>
    <row r="55">
      <c r="A55" s="20" t="n"/>
      <c r="B55" s="21" t="n"/>
      <c r="C55" s="20" t="n"/>
      <c r="D55" s="22" t="n"/>
      <c r="E55" s="20" t="n"/>
      <c r="F55" s="22" t="n"/>
      <c r="G55" s="20" t="n"/>
      <c r="H55" s="20" t="n"/>
      <c r="I55" s="23" t="n"/>
      <c r="J55" s="35" t="n"/>
      <c r="K55" s="25">
        <f>IF(G55="","",IFERROR(VLOOKUP(G55,Parameter!$A$6:$B$11,2,FALSE),""))</f>
        <v/>
      </c>
      <c r="L55" s="26" t="n"/>
      <c r="M55" s="26" t="n"/>
      <c r="N55" s="25">
        <f>IF(OR(J55="",K55=""),"",IFERROR(J55*K55,""))</f>
        <v/>
      </c>
      <c r="O55" s="25">
        <f>IF(A55="","",IF(COUNTA(J55,L55,M55)=0,"",IFERROR(SUM(N55,L55,M55),0)))</f>
        <v/>
      </c>
      <c r="P55" s="25">
        <f>IF(OR(O55="",I55="",I55=0),"",IFERROR(O55/I55,""))</f>
        <v/>
      </c>
      <c r="Q55" s="21" t="n"/>
      <c r="R55" s="22" t="n"/>
      <c r="S55" s="27">
        <f>IF(A55="","",IF(AND(J55&lt;&gt;"",K55=""),"Stundensatz prüfen",IF(IFERROR(O55,0)&gt;Parameter!$K$6,"Kostenschwelle überschritten",IF(AND(H55="Erledigt",Q55=""),"Abschlussdatum fehlt",IF(AND(H55&lt;&gt;"Erledigt",J55=""),"Zeitangabe prüfen","")))))</f>
        <v/>
      </c>
    </row>
    <row r="56">
      <c r="A56" s="20" t="n"/>
      <c r="B56" s="21" t="n"/>
      <c r="C56" s="20" t="n"/>
      <c r="D56" s="22" t="n"/>
      <c r="E56" s="20" t="n"/>
      <c r="F56" s="22" t="n"/>
      <c r="G56" s="20" t="n"/>
      <c r="H56" s="20" t="n"/>
      <c r="I56" s="23" t="n"/>
      <c r="J56" s="35" t="n"/>
      <c r="K56" s="28">
        <f>IF(G56="","",IFERROR(VLOOKUP(G56,Parameter!$A$6:$B$11,2,FALSE),""))</f>
        <v/>
      </c>
      <c r="L56" s="26" t="n"/>
      <c r="M56" s="26" t="n"/>
      <c r="N56" s="28">
        <f>IF(OR(J56="",K56=""),"",IFERROR(J56*K56,""))</f>
        <v/>
      </c>
      <c r="O56" s="28">
        <f>IF(A56="","",IF(COUNTA(J56,L56,M56)=0,"",IFERROR(SUM(N56,L56,M56),0)))</f>
        <v/>
      </c>
      <c r="P56" s="28">
        <f>IF(OR(O56="",I56="",I56=0),"",IFERROR(O56/I56,""))</f>
        <v/>
      </c>
      <c r="Q56" s="21" t="n"/>
      <c r="R56" s="22" t="n"/>
      <c r="S56" s="29">
        <f>IF(A56="","",IF(AND(J56&lt;&gt;"",K56=""),"Stundensatz prüfen",IF(IFERROR(O56,0)&gt;Parameter!$K$6,"Kostenschwelle überschritten",IF(AND(H56="Erledigt",Q56=""),"Abschlussdatum fehlt",IF(AND(H56&lt;&gt;"Erledigt",J56=""),"Zeitangabe prüfen","")))))</f>
        <v/>
      </c>
    </row>
    <row r="57">
      <c r="A57" s="20" t="n"/>
      <c r="B57" s="21" t="n"/>
      <c r="C57" s="20" t="n"/>
      <c r="D57" s="22" t="n"/>
      <c r="E57" s="20" t="n"/>
      <c r="F57" s="22" t="n"/>
      <c r="G57" s="20" t="n"/>
      <c r="H57" s="20" t="n"/>
      <c r="I57" s="23" t="n"/>
      <c r="J57" s="35" t="n"/>
      <c r="K57" s="25">
        <f>IF(G57="","",IFERROR(VLOOKUP(G57,Parameter!$A$6:$B$11,2,FALSE),""))</f>
        <v/>
      </c>
      <c r="L57" s="26" t="n"/>
      <c r="M57" s="26" t="n"/>
      <c r="N57" s="25">
        <f>IF(OR(J57="",K57=""),"",IFERROR(J57*K57,""))</f>
        <v/>
      </c>
      <c r="O57" s="25">
        <f>IF(A57="","",IF(COUNTA(J57,L57,M57)=0,"",IFERROR(SUM(N57,L57,M57),0)))</f>
        <v/>
      </c>
      <c r="P57" s="25">
        <f>IF(OR(O57="",I57="",I57=0),"",IFERROR(O57/I57,""))</f>
        <v/>
      </c>
      <c r="Q57" s="21" t="n"/>
      <c r="R57" s="22" t="n"/>
      <c r="S57" s="27">
        <f>IF(A57="","",IF(AND(J57&lt;&gt;"",K57=""),"Stundensatz prüfen",IF(IFERROR(O57,0)&gt;Parameter!$K$6,"Kostenschwelle überschritten",IF(AND(H57="Erledigt",Q57=""),"Abschlussdatum fehlt",IF(AND(H57&lt;&gt;"Erledigt",J57=""),"Zeitangabe prüfen","")))))</f>
        <v/>
      </c>
    </row>
    <row r="58">
      <c r="A58" s="20" t="n"/>
      <c r="B58" s="21" t="n"/>
      <c r="C58" s="20" t="n"/>
      <c r="D58" s="22" t="n"/>
      <c r="E58" s="20" t="n"/>
      <c r="F58" s="22" t="n"/>
      <c r="G58" s="20" t="n"/>
      <c r="H58" s="20" t="n"/>
      <c r="I58" s="23" t="n"/>
      <c r="J58" s="35" t="n"/>
      <c r="K58" s="28">
        <f>IF(G58="","",IFERROR(VLOOKUP(G58,Parameter!$A$6:$B$11,2,FALSE),""))</f>
        <v/>
      </c>
      <c r="L58" s="26" t="n"/>
      <c r="M58" s="26" t="n"/>
      <c r="N58" s="28">
        <f>IF(OR(J58="",K58=""),"",IFERROR(J58*K58,""))</f>
        <v/>
      </c>
      <c r="O58" s="28">
        <f>IF(A58="","",IF(COUNTA(J58,L58,M58)=0,"",IFERROR(SUM(N58,L58,M58),0)))</f>
        <v/>
      </c>
      <c r="P58" s="28">
        <f>IF(OR(O58="",I58="",I58=0),"",IFERROR(O58/I58,""))</f>
        <v/>
      </c>
      <c r="Q58" s="21" t="n"/>
      <c r="R58" s="22" t="n"/>
      <c r="S58" s="29">
        <f>IF(A58="","",IF(AND(J58&lt;&gt;"",K58=""),"Stundensatz prüfen",IF(IFERROR(O58,0)&gt;Parameter!$K$6,"Kostenschwelle überschritten",IF(AND(H58="Erledigt",Q58=""),"Abschlussdatum fehlt",IF(AND(H58&lt;&gt;"Erledigt",J58=""),"Zeitangabe prüfen","")))))</f>
        <v/>
      </c>
    </row>
    <row r="59">
      <c r="A59" s="20" t="n"/>
      <c r="B59" s="21" t="n"/>
      <c r="C59" s="20" t="n"/>
      <c r="D59" s="22" t="n"/>
      <c r="E59" s="20" t="n"/>
      <c r="F59" s="22" t="n"/>
      <c r="G59" s="20" t="n"/>
      <c r="H59" s="20" t="n"/>
      <c r="I59" s="23" t="n"/>
      <c r="J59" s="35" t="n"/>
      <c r="K59" s="25">
        <f>IF(G59="","",IFERROR(VLOOKUP(G59,Parameter!$A$6:$B$11,2,FALSE),""))</f>
        <v/>
      </c>
      <c r="L59" s="26" t="n"/>
      <c r="M59" s="26" t="n"/>
      <c r="N59" s="25">
        <f>IF(OR(J59="",K59=""),"",IFERROR(J59*K59,""))</f>
        <v/>
      </c>
      <c r="O59" s="25">
        <f>IF(A59="","",IF(COUNTA(J59,L59,M59)=0,"",IFERROR(SUM(N59,L59,M59),0)))</f>
        <v/>
      </c>
      <c r="P59" s="25">
        <f>IF(OR(O59="",I59="",I59=0),"",IFERROR(O59/I59,""))</f>
        <v/>
      </c>
      <c r="Q59" s="21" t="n"/>
      <c r="R59" s="22" t="n"/>
      <c r="S59" s="27">
        <f>IF(A59="","",IF(AND(J59&lt;&gt;"",K59=""),"Stundensatz prüfen",IF(IFERROR(O59,0)&gt;Parameter!$K$6,"Kostenschwelle überschritten",IF(AND(H59="Erledigt",Q59=""),"Abschlussdatum fehlt",IF(AND(H59&lt;&gt;"Erledigt",J59=""),"Zeitangabe prüfen","")))))</f>
        <v/>
      </c>
    </row>
    <row r="60">
      <c r="A60" s="20" t="n"/>
      <c r="B60" s="21" t="n"/>
      <c r="C60" s="20" t="n"/>
      <c r="D60" s="22" t="n"/>
      <c r="E60" s="20" t="n"/>
      <c r="F60" s="22" t="n"/>
      <c r="G60" s="20" t="n"/>
      <c r="H60" s="20" t="n"/>
      <c r="I60" s="23" t="n"/>
      <c r="J60" s="35" t="n"/>
      <c r="K60" s="28">
        <f>IF(G60="","",IFERROR(VLOOKUP(G60,Parameter!$A$6:$B$11,2,FALSE),""))</f>
        <v/>
      </c>
      <c r="L60" s="26" t="n"/>
      <c r="M60" s="26" t="n"/>
      <c r="N60" s="28">
        <f>IF(OR(J60="",K60=""),"",IFERROR(J60*K60,""))</f>
        <v/>
      </c>
      <c r="O60" s="28">
        <f>IF(A60="","",IF(COUNTA(J60,L60,M60)=0,"",IFERROR(SUM(N60,L60,M60),0)))</f>
        <v/>
      </c>
      <c r="P60" s="28">
        <f>IF(OR(O60="",I60="",I60=0),"",IFERROR(O60/I60,""))</f>
        <v/>
      </c>
      <c r="Q60" s="21" t="n"/>
      <c r="R60" s="22" t="n"/>
      <c r="S60" s="29">
        <f>IF(A60="","",IF(AND(J60&lt;&gt;"",K60=""),"Stundensatz prüfen",IF(IFERROR(O60,0)&gt;Parameter!$K$6,"Kostenschwelle überschritten",IF(AND(H60="Erledigt",Q60=""),"Abschlussdatum fehlt",IF(AND(H60&lt;&gt;"Erledigt",J60=""),"Zeitangabe prüfen","")))))</f>
        <v/>
      </c>
    </row>
    <row r="61">
      <c r="A61" s="20" t="n"/>
      <c r="B61" s="21" t="n"/>
      <c r="C61" s="20" t="n"/>
      <c r="D61" s="22" t="n"/>
      <c r="E61" s="20" t="n"/>
      <c r="F61" s="22" t="n"/>
      <c r="G61" s="20" t="n"/>
      <c r="H61" s="20" t="n"/>
      <c r="I61" s="23" t="n"/>
      <c r="J61" s="35" t="n"/>
      <c r="K61" s="25">
        <f>IF(G61="","",IFERROR(VLOOKUP(G61,Parameter!$A$6:$B$11,2,FALSE),""))</f>
        <v/>
      </c>
      <c r="L61" s="26" t="n"/>
      <c r="M61" s="26" t="n"/>
      <c r="N61" s="25">
        <f>IF(OR(J61="",K61=""),"",IFERROR(J61*K61,""))</f>
        <v/>
      </c>
      <c r="O61" s="25">
        <f>IF(A61="","",IF(COUNTA(J61,L61,M61)=0,"",IFERROR(SUM(N61,L61,M61),0)))</f>
        <v/>
      </c>
      <c r="P61" s="25">
        <f>IF(OR(O61="",I61="",I61=0),"",IFERROR(O61/I61,""))</f>
        <v/>
      </c>
      <c r="Q61" s="21" t="n"/>
      <c r="R61" s="22" t="n"/>
      <c r="S61" s="27">
        <f>IF(A61="","",IF(AND(J61&lt;&gt;"",K61=""),"Stundensatz prüfen",IF(IFERROR(O61,0)&gt;Parameter!$K$6,"Kostenschwelle überschritten",IF(AND(H61="Erledigt",Q61=""),"Abschlussdatum fehlt",IF(AND(H61&lt;&gt;"Erledigt",J61=""),"Zeitangabe prüfen","")))))</f>
        <v/>
      </c>
    </row>
    <row r="62">
      <c r="A62" s="20" t="n"/>
      <c r="B62" s="21" t="n"/>
      <c r="C62" s="20" t="n"/>
      <c r="D62" s="22" t="n"/>
      <c r="E62" s="20" t="n"/>
      <c r="F62" s="22" t="n"/>
      <c r="G62" s="20" t="n"/>
      <c r="H62" s="20" t="n"/>
      <c r="I62" s="23" t="n"/>
      <c r="J62" s="35" t="n"/>
      <c r="K62" s="28">
        <f>IF(G62="","",IFERROR(VLOOKUP(G62,Parameter!$A$6:$B$11,2,FALSE),""))</f>
        <v/>
      </c>
      <c r="L62" s="26" t="n"/>
      <c r="M62" s="26" t="n"/>
      <c r="N62" s="28">
        <f>IF(OR(J62="",K62=""),"",IFERROR(J62*K62,""))</f>
        <v/>
      </c>
      <c r="O62" s="28">
        <f>IF(A62="","",IF(COUNTA(J62,L62,M62)=0,"",IFERROR(SUM(N62,L62,M62),0)))</f>
        <v/>
      </c>
      <c r="P62" s="28">
        <f>IF(OR(O62="",I62="",I62=0),"",IFERROR(O62/I62,""))</f>
        <v/>
      </c>
      <c r="Q62" s="21" t="n"/>
      <c r="R62" s="22" t="n"/>
      <c r="S62" s="29">
        <f>IF(A62="","",IF(AND(J62&lt;&gt;"",K62=""),"Stundensatz prüfen",IF(IFERROR(O62,0)&gt;Parameter!$K$6,"Kostenschwelle überschritten",IF(AND(H62="Erledigt",Q62=""),"Abschlussdatum fehlt",IF(AND(H62&lt;&gt;"Erledigt",J62=""),"Zeitangabe prüfen","")))))</f>
        <v/>
      </c>
    </row>
    <row r="63">
      <c r="A63" s="20" t="n"/>
      <c r="B63" s="21" t="n"/>
      <c r="C63" s="20" t="n"/>
      <c r="D63" s="22" t="n"/>
      <c r="E63" s="20" t="n"/>
      <c r="F63" s="22" t="n"/>
      <c r="G63" s="20" t="n"/>
      <c r="H63" s="20" t="n"/>
      <c r="I63" s="23" t="n"/>
      <c r="J63" s="35" t="n"/>
      <c r="K63" s="25">
        <f>IF(G63="","",IFERROR(VLOOKUP(G63,Parameter!$A$6:$B$11,2,FALSE),""))</f>
        <v/>
      </c>
      <c r="L63" s="26" t="n"/>
      <c r="M63" s="26" t="n"/>
      <c r="N63" s="25">
        <f>IF(OR(J63="",K63=""),"",IFERROR(J63*K63,""))</f>
        <v/>
      </c>
      <c r="O63" s="25">
        <f>IF(A63="","",IF(COUNTA(J63,L63,M63)=0,"",IFERROR(SUM(N63,L63,M63),0)))</f>
        <v/>
      </c>
      <c r="P63" s="25">
        <f>IF(OR(O63="",I63="",I63=0),"",IFERROR(O63/I63,""))</f>
        <v/>
      </c>
      <c r="Q63" s="21" t="n"/>
      <c r="R63" s="22" t="n"/>
      <c r="S63" s="27">
        <f>IF(A63="","",IF(AND(J63&lt;&gt;"",K63=""),"Stundensatz prüfen",IF(IFERROR(O63,0)&gt;Parameter!$K$6,"Kostenschwelle überschritten",IF(AND(H63="Erledigt",Q63=""),"Abschlussdatum fehlt",IF(AND(H63&lt;&gt;"Erledigt",J63=""),"Zeitangabe prüfen","")))))</f>
        <v/>
      </c>
    </row>
    <row r="64">
      <c r="A64" s="20" t="n"/>
      <c r="B64" s="21" t="n"/>
      <c r="C64" s="20" t="n"/>
      <c r="D64" s="22" t="n"/>
      <c r="E64" s="20" t="n"/>
      <c r="F64" s="22" t="n"/>
      <c r="G64" s="20" t="n"/>
      <c r="H64" s="20" t="n"/>
      <c r="I64" s="23" t="n"/>
      <c r="J64" s="35" t="n"/>
      <c r="K64" s="28">
        <f>IF(G64="","",IFERROR(VLOOKUP(G64,Parameter!$A$6:$B$11,2,FALSE),""))</f>
        <v/>
      </c>
      <c r="L64" s="26" t="n"/>
      <c r="M64" s="26" t="n"/>
      <c r="N64" s="28">
        <f>IF(OR(J64="",K64=""),"",IFERROR(J64*K64,""))</f>
        <v/>
      </c>
      <c r="O64" s="28">
        <f>IF(A64="","",IF(COUNTA(J64,L64,M64)=0,"",IFERROR(SUM(N64,L64,M64),0)))</f>
        <v/>
      </c>
      <c r="P64" s="28">
        <f>IF(OR(O64="",I64="",I64=0),"",IFERROR(O64/I64,""))</f>
        <v/>
      </c>
      <c r="Q64" s="21" t="n"/>
      <c r="R64" s="22" t="n"/>
      <c r="S64" s="29">
        <f>IF(A64="","",IF(AND(J64&lt;&gt;"",K64=""),"Stundensatz prüfen",IF(IFERROR(O64,0)&gt;Parameter!$K$6,"Kostenschwelle überschritten",IF(AND(H64="Erledigt",Q64=""),"Abschlussdatum fehlt",IF(AND(H64&lt;&gt;"Erledigt",J64=""),"Zeitangabe prüfen","")))))</f>
        <v/>
      </c>
    </row>
    <row r="65">
      <c r="A65" s="20" t="n"/>
      <c r="B65" s="21" t="n"/>
      <c r="C65" s="20" t="n"/>
      <c r="D65" s="22" t="n"/>
      <c r="E65" s="20" t="n"/>
      <c r="F65" s="22" t="n"/>
      <c r="G65" s="20" t="n"/>
      <c r="H65" s="20" t="n"/>
      <c r="I65" s="23" t="n"/>
      <c r="J65" s="35" t="n"/>
      <c r="K65" s="25">
        <f>IF(G65="","",IFERROR(VLOOKUP(G65,Parameter!$A$6:$B$11,2,FALSE),""))</f>
        <v/>
      </c>
      <c r="L65" s="26" t="n"/>
      <c r="M65" s="26" t="n"/>
      <c r="N65" s="25">
        <f>IF(OR(J65="",K65=""),"",IFERROR(J65*K65,""))</f>
        <v/>
      </c>
      <c r="O65" s="25">
        <f>IF(A65="","",IF(COUNTA(J65,L65,M65)=0,"",IFERROR(SUM(N65,L65,M65),0)))</f>
        <v/>
      </c>
      <c r="P65" s="25">
        <f>IF(OR(O65="",I65="",I65=0),"",IFERROR(O65/I65,""))</f>
        <v/>
      </c>
      <c r="Q65" s="21" t="n"/>
      <c r="R65" s="22" t="n"/>
      <c r="S65" s="27">
        <f>IF(A65="","",IF(AND(J65&lt;&gt;"",K65=""),"Stundensatz prüfen",IF(IFERROR(O65,0)&gt;Parameter!$K$6,"Kostenschwelle überschritten",IF(AND(H65="Erledigt",Q65=""),"Abschlussdatum fehlt",IF(AND(H65&lt;&gt;"Erledigt",J65=""),"Zeitangabe prüfen","")))))</f>
        <v/>
      </c>
    </row>
    <row r="66">
      <c r="A66" s="20" t="n"/>
      <c r="B66" s="21" t="n"/>
      <c r="C66" s="20" t="n"/>
      <c r="D66" s="22" t="n"/>
      <c r="E66" s="20" t="n"/>
      <c r="F66" s="22" t="n"/>
      <c r="G66" s="20" t="n"/>
      <c r="H66" s="20" t="n"/>
      <c r="I66" s="23" t="n"/>
      <c r="J66" s="35" t="n"/>
      <c r="K66" s="28">
        <f>IF(G66="","",IFERROR(VLOOKUP(G66,Parameter!$A$6:$B$11,2,FALSE),""))</f>
        <v/>
      </c>
      <c r="L66" s="26" t="n"/>
      <c r="M66" s="26" t="n"/>
      <c r="N66" s="28">
        <f>IF(OR(J66="",K66=""),"",IFERROR(J66*K66,""))</f>
        <v/>
      </c>
      <c r="O66" s="28">
        <f>IF(A66="","",IF(COUNTA(J66,L66,M66)=0,"",IFERROR(SUM(N66,L66,M66),0)))</f>
        <v/>
      </c>
      <c r="P66" s="28">
        <f>IF(OR(O66="",I66="",I66=0),"",IFERROR(O66/I66,""))</f>
        <v/>
      </c>
      <c r="Q66" s="21" t="n"/>
      <c r="R66" s="22" t="n"/>
      <c r="S66" s="29">
        <f>IF(A66="","",IF(AND(J66&lt;&gt;"",K66=""),"Stundensatz prüfen",IF(IFERROR(O66,0)&gt;Parameter!$K$6,"Kostenschwelle überschritten",IF(AND(H66="Erledigt",Q66=""),"Abschlussdatum fehlt",IF(AND(H66&lt;&gt;"Erledigt",J66=""),"Zeitangabe prüfen","")))))</f>
        <v/>
      </c>
    </row>
    <row r="67">
      <c r="A67" s="20" t="n"/>
      <c r="B67" s="21" t="n"/>
      <c r="C67" s="20" t="n"/>
      <c r="D67" s="22" t="n"/>
      <c r="E67" s="20" t="n"/>
      <c r="F67" s="22" t="n"/>
      <c r="G67" s="20" t="n"/>
      <c r="H67" s="20" t="n"/>
      <c r="I67" s="23" t="n"/>
      <c r="J67" s="35" t="n"/>
      <c r="K67" s="25">
        <f>IF(G67="","",IFERROR(VLOOKUP(G67,Parameter!$A$6:$B$11,2,FALSE),""))</f>
        <v/>
      </c>
      <c r="L67" s="26" t="n"/>
      <c r="M67" s="26" t="n"/>
      <c r="N67" s="25">
        <f>IF(OR(J67="",K67=""),"",IFERROR(J67*K67,""))</f>
        <v/>
      </c>
      <c r="O67" s="25">
        <f>IF(A67="","",IF(COUNTA(J67,L67,M67)=0,"",IFERROR(SUM(N67,L67,M67),0)))</f>
        <v/>
      </c>
      <c r="P67" s="25">
        <f>IF(OR(O67="",I67="",I67=0),"",IFERROR(O67/I67,""))</f>
        <v/>
      </c>
      <c r="Q67" s="21" t="n"/>
      <c r="R67" s="22" t="n"/>
      <c r="S67" s="27">
        <f>IF(A67="","",IF(AND(J67&lt;&gt;"",K67=""),"Stundensatz prüfen",IF(IFERROR(O67,0)&gt;Parameter!$K$6,"Kostenschwelle überschritten",IF(AND(H67="Erledigt",Q67=""),"Abschlussdatum fehlt",IF(AND(H67&lt;&gt;"Erledigt",J67=""),"Zeitangabe prüfen","")))))</f>
        <v/>
      </c>
    </row>
    <row r="68">
      <c r="A68" s="20" t="n"/>
      <c r="B68" s="21" t="n"/>
      <c r="C68" s="20" t="n"/>
      <c r="D68" s="22" t="n"/>
      <c r="E68" s="20" t="n"/>
      <c r="F68" s="22" t="n"/>
      <c r="G68" s="20" t="n"/>
      <c r="H68" s="20" t="n"/>
      <c r="I68" s="23" t="n"/>
      <c r="J68" s="35" t="n"/>
      <c r="K68" s="28">
        <f>IF(G68="","",IFERROR(VLOOKUP(G68,Parameter!$A$6:$B$11,2,FALSE),""))</f>
        <v/>
      </c>
      <c r="L68" s="26" t="n"/>
      <c r="M68" s="26" t="n"/>
      <c r="N68" s="28">
        <f>IF(OR(J68="",K68=""),"",IFERROR(J68*K68,""))</f>
        <v/>
      </c>
      <c r="O68" s="28">
        <f>IF(A68="","",IF(COUNTA(J68,L68,M68)=0,"",IFERROR(SUM(N68,L68,M68),0)))</f>
        <v/>
      </c>
      <c r="P68" s="28">
        <f>IF(OR(O68="",I68="",I68=0),"",IFERROR(O68/I68,""))</f>
        <v/>
      </c>
      <c r="Q68" s="21" t="n"/>
      <c r="R68" s="22" t="n"/>
      <c r="S68" s="29">
        <f>IF(A68="","",IF(AND(J68&lt;&gt;"",K68=""),"Stundensatz prüfen",IF(IFERROR(O68,0)&gt;Parameter!$K$6,"Kostenschwelle überschritten",IF(AND(H68="Erledigt",Q68=""),"Abschlussdatum fehlt",IF(AND(H68&lt;&gt;"Erledigt",J68=""),"Zeitangabe prüfen","")))))</f>
        <v/>
      </c>
    </row>
    <row r="69">
      <c r="A69" s="20" t="n"/>
      <c r="B69" s="21" t="n"/>
      <c r="C69" s="20" t="n"/>
      <c r="D69" s="22" t="n"/>
      <c r="E69" s="20" t="n"/>
      <c r="F69" s="22" t="n"/>
      <c r="G69" s="20" t="n"/>
      <c r="H69" s="20" t="n"/>
      <c r="I69" s="23" t="n"/>
      <c r="J69" s="35" t="n"/>
      <c r="K69" s="25">
        <f>IF(G69="","",IFERROR(VLOOKUP(G69,Parameter!$A$6:$B$11,2,FALSE),""))</f>
        <v/>
      </c>
      <c r="L69" s="26" t="n"/>
      <c r="M69" s="26" t="n"/>
      <c r="N69" s="25">
        <f>IF(OR(J69="",K69=""),"",IFERROR(J69*K69,""))</f>
        <v/>
      </c>
      <c r="O69" s="25">
        <f>IF(A69="","",IF(COUNTA(J69,L69,M69)=0,"",IFERROR(SUM(N69,L69,M69),0)))</f>
        <v/>
      </c>
      <c r="P69" s="25">
        <f>IF(OR(O69="",I69="",I69=0),"",IFERROR(O69/I69,""))</f>
        <v/>
      </c>
      <c r="Q69" s="21" t="n"/>
      <c r="R69" s="22" t="n"/>
      <c r="S69" s="27">
        <f>IF(A69="","",IF(AND(J69&lt;&gt;"",K69=""),"Stundensatz prüfen",IF(IFERROR(O69,0)&gt;Parameter!$K$6,"Kostenschwelle überschritten",IF(AND(H69="Erledigt",Q69=""),"Abschlussdatum fehlt",IF(AND(H69&lt;&gt;"Erledigt",J69=""),"Zeitangabe prüfen","")))))</f>
        <v/>
      </c>
    </row>
    <row r="70">
      <c r="A70" s="20" t="n"/>
      <c r="B70" s="21" t="n"/>
      <c r="C70" s="20" t="n"/>
      <c r="D70" s="22" t="n"/>
      <c r="E70" s="20" t="n"/>
      <c r="F70" s="22" t="n"/>
      <c r="G70" s="20" t="n"/>
      <c r="H70" s="20" t="n"/>
      <c r="I70" s="23" t="n"/>
      <c r="J70" s="35" t="n"/>
      <c r="K70" s="28">
        <f>IF(G70="","",IFERROR(VLOOKUP(G70,Parameter!$A$6:$B$11,2,FALSE),""))</f>
        <v/>
      </c>
      <c r="L70" s="26" t="n"/>
      <c r="M70" s="26" t="n"/>
      <c r="N70" s="28">
        <f>IF(OR(J70="",K70=""),"",IFERROR(J70*K70,""))</f>
        <v/>
      </c>
      <c r="O70" s="28">
        <f>IF(A70="","",IF(COUNTA(J70,L70,M70)=0,"",IFERROR(SUM(N70,L70,M70),0)))</f>
        <v/>
      </c>
      <c r="P70" s="28">
        <f>IF(OR(O70="",I70="",I70=0),"",IFERROR(O70/I70,""))</f>
        <v/>
      </c>
      <c r="Q70" s="21" t="n"/>
      <c r="R70" s="22" t="n"/>
      <c r="S70" s="29">
        <f>IF(A70="","",IF(AND(J70&lt;&gt;"",K70=""),"Stundensatz prüfen",IF(IFERROR(O70,0)&gt;Parameter!$K$6,"Kostenschwelle überschritten",IF(AND(H70="Erledigt",Q70=""),"Abschlussdatum fehlt",IF(AND(H70&lt;&gt;"Erledigt",J70=""),"Zeitangabe prüfen","")))))</f>
        <v/>
      </c>
    </row>
    <row r="71">
      <c r="A71" s="20" t="n"/>
      <c r="B71" s="21" t="n"/>
      <c r="C71" s="20" t="n"/>
      <c r="D71" s="22" t="n"/>
      <c r="E71" s="20" t="n"/>
      <c r="F71" s="22" t="n"/>
      <c r="G71" s="20" t="n"/>
      <c r="H71" s="20" t="n"/>
      <c r="I71" s="23" t="n"/>
      <c r="J71" s="35" t="n"/>
      <c r="K71" s="25">
        <f>IF(G71="","",IFERROR(VLOOKUP(G71,Parameter!$A$6:$B$11,2,FALSE),""))</f>
        <v/>
      </c>
      <c r="L71" s="26" t="n"/>
      <c r="M71" s="26" t="n"/>
      <c r="N71" s="25">
        <f>IF(OR(J71="",K71=""),"",IFERROR(J71*K71,""))</f>
        <v/>
      </c>
      <c r="O71" s="25">
        <f>IF(A71="","",IF(COUNTA(J71,L71,M71)=0,"",IFERROR(SUM(N71,L71,M71),0)))</f>
        <v/>
      </c>
      <c r="P71" s="25">
        <f>IF(OR(O71="",I71="",I71=0),"",IFERROR(O71/I71,""))</f>
        <v/>
      </c>
      <c r="Q71" s="21" t="n"/>
      <c r="R71" s="22" t="n"/>
      <c r="S71" s="27">
        <f>IF(A71="","",IF(AND(J71&lt;&gt;"",K71=""),"Stundensatz prüfen",IF(IFERROR(O71,0)&gt;Parameter!$K$6,"Kostenschwelle überschritten",IF(AND(H71="Erledigt",Q71=""),"Abschlussdatum fehlt",IF(AND(H71&lt;&gt;"Erledigt",J71=""),"Zeitangabe prüfen","")))))</f>
        <v/>
      </c>
    </row>
    <row r="72">
      <c r="A72" s="20" t="n"/>
      <c r="B72" s="21" t="n"/>
      <c r="C72" s="20" t="n"/>
      <c r="D72" s="22" t="n"/>
      <c r="E72" s="20" t="n"/>
      <c r="F72" s="22" t="n"/>
      <c r="G72" s="20" t="n"/>
      <c r="H72" s="20" t="n"/>
      <c r="I72" s="23" t="n"/>
      <c r="J72" s="35" t="n"/>
      <c r="K72" s="28">
        <f>IF(G72="","",IFERROR(VLOOKUP(G72,Parameter!$A$6:$B$11,2,FALSE),""))</f>
        <v/>
      </c>
      <c r="L72" s="26" t="n"/>
      <c r="M72" s="26" t="n"/>
      <c r="N72" s="28">
        <f>IF(OR(J72="",K72=""),"",IFERROR(J72*K72,""))</f>
        <v/>
      </c>
      <c r="O72" s="28">
        <f>IF(A72="","",IF(COUNTA(J72,L72,M72)=0,"",IFERROR(SUM(N72,L72,M72),0)))</f>
        <v/>
      </c>
      <c r="P72" s="28">
        <f>IF(OR(O72="",I72="",I72=0),"",IFERROR(O72/I72,""))</f>
        <v/>
      </c>
      <c r="Q72" s="21" t="n"/>
      <c r="R72" s="22" t="n"/>
      <c r="S72" s="29">
        <f>IF(A72="","",IF(AND(J72&lt;&gt;"",K72=""),"Stundensatz prüfen",IF(IFERROR(O72,0)&gt;Parameter!$K$6,"Kostenschwelle überschritten",IF(AND(H72="Erledigt",Q72=""),"Abschlussdatum fehlt",IF(AND(H72&lt;&gt;"Erledigt",J72=""),"Zeitangabe prüfen","")))))</f>
        <v/>
      </c>
    </row>
    <row r="73">
      <c r="A73" s="20" t="n"/>
      <c r="B73" s="21" t="n"/>
      <c r="C73" s="20" t="n"/>
      <c r="D73" s="22" t="n"/>
      <c r="E73" s="20" t="n"/>
      <c r="F73" s="22" t="n"/>
      <c r="G73" s="20" t="n"/>
      <c r="H73" s="20" t="n"/>
      <c r="I73" s="23" t="n"/>
      <c r="J73" s="35" t="n"/>
      <c r="K73" s="25">
        <f>IF(G73="","",IFERROR(VLOOKUP(G73,Parameter!$A$6:$B$11,2,FALSE),""))</f>
        <v/>
      </c>
      <c r="L73" s="26" t="n"/>
      <c r="M73" s="26" t="n"/>
      <c r="N73" s="25">
        <f>IF(OR(J73="",K73=""),"",IFERROR(J73*K73,""))</f>
        <v/>
      </c>
      <c r="O73" s="25">
        <f>IF(A73="","",IF(COUNTA(J73,L73,M73)=0,"",IFERROR(SUM(N73,L73,M73),0)))</f>
        <v/>
      </c>
      <c r="P73" s="25">
        <f>IF(OR(O73="",I73="",I73=0),"",IFERROR(O73/I73,""))</f>
        <v/>
      </c>
      <c r="Q73" s="21" t="n"/>
      <c r="R73" s="22" t="n"/>
      <c r="S73" s="27">
        <f>IF(A73="","",IF(AND(J73&lt;&gt;"",K73=""),"Stundensatz prüfen",IF(IFERROR(O73,0)&gt;Parameter!$K$6,"Kostenschwelle überschritten",IF(AND(H73="Erledigt",Q73=""),"Abschlussdatum fehlt",IF(AND(H73&lt;&gt;"Erledigt",J73=""),"Zeitangabe prüfen","")))))</f>
        <v/>
      </c>
    </row>
    <row r="74">
      <c r="A74" s="20" t="n"/>
      <c r="B74" s="21" t="n"/>
      <c r="C74" s="20" t="n"/>
      <c r="D74" s="22" t="n"/>
      <c r="E74" s="20" t="n"/>
      <c r="F74" s="22" t="n"/>
      <c r="G74" s="20" t="n"/>
      <c r="H74" s="20" t="n"/>
      <c r="I74" s="23" t="n"/>
      <c r="J74" s="35" t="n"/>
      <c r="K74" s="28">
        <f>IF(G74="","",IFERROR(VLOOKUP(G74,Parameter!$A$6:$B$11,2,FALSE),""))</f>
        <v/>
      </c>
      <c r="L74" s="26" t="n"/>
      <c r="M74" s="26" t="n"/>
      <c r="N74" s="28">
        <f>IF(OR(J74="",K74=""),"",IFERROR(J74*K74,""))</f>
        <v/>
      </c>
      <c r="O74" s="28">
        <f>IF(A74="","",IF(COUNTA(J74,L74,M74)=0,"",IFERROR(SUM(N74,L74,M74),0)))</f>
        <v/>
      </c>
      <c r="P74" s="28">
        <f>IF(OR(O74="",I74="",I74=0),"",IFERROR(O74/I74,""))</f>
        <v/>
      </c>
      <c r="Q74" s="21" t="n"/>
      <c r="R74" s="22" t="n"/>
      <c r="S74" s="29">
        <f>IF(A74="","",IF(AND(J74&lt;&gt;"",K74=""),"Stundensatz prüfen",IF(IFERROR(O74,0)&gt;Parameter!$K$6,"Kostenschwelle überschritten",IF(AND(H74="Erledigt",Q74=""),"Abschlussdatum fehlt",IF(AND(H74&lt;&gt;"Erledigt",J74=""),"Zeitangabe prüfen","")))))</f>
        <v/>
      </c>
    </row>
    <row r="75">
      <c r="A75" s="20" t="n"/>
      <c r="B75" s="21" t="n"/>
      <c r="C75" s="20" t="n"/>
      <c r="D75" s="22" t="n"/>
      <c r="E75" s="20" t="n"/>
      <c r="F75" s="22" t="n"/>
      <c r="G75" s="20" t="n"/>
      <c r="H75" s="20" t="n"/>
      <c r="I75" s="23" t="n"/>
      <c r="J75" s="35" t="n"/>
      <c r="K75" s="25">
        <f>IF(G75="","",IFERROR(VLOOKUP(G75,Parameter!$A$6:$B$11,2,FALSE),""))</f>
        <v/>
      </c>
      <c r="L75" s="26" t="n"/>
      <c r="M75" s="26" t="n"/>
      <c r="N75" s="25">
        <f>IF(OR(J75="",K75=""),"",IFERROR(J75*K75,""))</f>
        <v/>
      </c>
      <c r="O75" s="25">
        <f>IF(A75="","",IF(COUNTA(J75,L75,M75)=0,"",IFERROR(SUM(N75,L75,M75),0)))</f>
        <v/>
      </c>
      <c r="P75" s="25">
        <f>IF(OR(O75="",I75="",I75=0),"",IFERROR(O75/I75,""))</f>
        <v/>
      </c>
      <c r="Q75" s="21" t="n"/>
      <c r="R75" s="22" t="n"/>
      <c r="S75" s="27">
        <f>IF(A75="","",IF(AND(J75&lt;&gt;"",K75=""),"Stundensatz prüfen",IF(IFERROR(O75,0)&gt;Parameter!$K$6,"Kostenschwelle überschritten",IF(AND(H75="Erledigt",Q75=""),"Abschlussdatum fehlt",IF(AND(H75&lt;&gt;"Erledigt",J75=""),"Zeitangabe prüfen","")))))</f>
        <v/>
      </c>
    </row>
    <row r="76">
      <c r="A76" s="20" t="n"/>
      <c r="B76" s="21" t="n"/>
      <c r="C76" s="20" t="n"/>
      <c r="D76" s="22" t="n"/>
      <c r="E76" s="20" t="n"/>
      <c r="F76" s="22" t="n"/>
      <c r="G76" s="20" t="n"/>
      <c r="H76" s="20" t="n"/>
      <c r="I76" s="23" t="n"/>
      <c r="J76" s="35" t="n"/>
      <c r="K76" s="28">
        <f>IF(G76="","",IFERROR(VLOOKUP(G76,Parameter!$A$6:$B$11,2,FALSE),""))</f>
        <v/>
      </c>
      <c r="L76" s="26" t="n"/>
      <c r="M76" s="26" t="n"/>
      <c r="N76" s="28">
        <f>IF(OR(J76="",K76=""),"",IFERROR(J76*K76,""))</f>
        <v/>
      </c>
      <c r="O76" s="28">
        <f>IF(A76="","",IF(COUNTA(J76,L76,M76)=0,"",IFERROR(SUM(N76,L76,M76),0)))</f>
        <v/>
      </c>
      <c r="P76" s="28">
        <f>IF(OR(O76="",I76="",I76=0),"",IFERROR(O76/I76,""))</f>
        <v/>
      </c>
      <c r="Q76" s="21" t="n"/>
      <c r="R76" s="22" t="n"/>
      <c r="S76" s="29">
        <f>IF(A76="","",IF(AND(J76&lt;&gt;"",K76=""),"Stundensatz prüfen",IF(IFERROR(O76,0)&gt;Parameter!$K$6,"Kostenschwelle überschritten",IF(AND(H76="Erledigt",Q76=""),"Abschlussdatum fehlt",IF(AND(H76&lt;&gt;"Erledigt",J76=""),"Zeitangabe prüfen","")))))</f>
        <v/>
      </c>
    </row>
    <row r="77">
      <c r="A77" s="20" t="n"/>
      <c r="B77" s="21" t="n"/>
      <c r="C77" s="20" t="n"/>
      <c r="D77" s="22" t="n"/>
      <c r="E77" s="20" t="n"/>
      <c r="F77" s="22" t="n"/>
      <c r="G77" s="20" t="n"/>
      <c r="H77" s="20" t="n"/>
      <c r="I77" s="23" t="n"/>
      <c r="J77" s="35" t="n"/>
      <c r="K77" s="25">
        <f>IF(G77="","",IFERROR(VLOOKUP(G77,Parameter!$A$6:$B$11,2,FALSE),""))</f>
        <v/>
      </c>
      <c r="L77" s="26" t="n"/>
      <c r="M77" s="26" t="n"/>
      <c r="N77" s="25">
        <f>IF(OR(J77="",K77=""),"",IFERROR(J77*K77,""))</f>
        <v/>
      </c>
      <c r="O77" s="25">
        <f>IF(A77="","",IF(COUNTA(J77,L77,M77)=0,"",IFERROR(SUM(N77,L77,M77),0)))</f>
        <v/>
      </c>
      <c r="P77" s="25">
        <f>IF(OR(O77="",I77="",I77=0),"",IFERROR(O77/I77,""))</f>
        <v/>
      </c>
      <c r="Q77" s="21" t="n"/>
      <c r="R77" s="22" t="n"/>
      <c r="S77" s="27">
        <f>IF(A77="","",IF(AND(J77&lt;&gt;"",K77=""),"Stundensatz prüfen",IF(IFERROR(O77,0)&gt;Parameter!$K$6,"Kostenschwelle überschritten",IF(AND(H77="Erledigt",Q77=""),"Abschlussdatum fehlt",IF(AND(H77&lt;&gt;"Erledigt",J77=""),"Zeitangabe prüfen","")))))</f>
        <v/>
      </c>
    </row>
    <row r="78">
      <c r="A78" s="20" t="n"/>
      <c r="B78" s="21" t="n"/>
      <c r="C78" s="20" t="n"/>
      <c r="D78" s="22" t="n"/>
      <c r="E78" s="20" t="n"/>
      <c r="F78" s="22" t="n"/>
      <c r="G78" s="20" t="n"/>
      <c r="H78" s="20" t="n"/>
      <c r="I78" s="23" t="n"/>
      <c r="J78" s="35" t="n"/>
      <c r="K78" s="28">
        <f>IF(G78="","",IFERROR(VLOOKUP(G78,Parameter!$A$6:$B$11,2,FALSE),""))</f>
        <v/>
      </c>
      <c r="L78" s="26" t="n"/>
      <c r="M78" s="26" t="n"/>
      <c r="N78" s="28">
        <f>IF(OR(J78="",K78=""),"",IFERROR(J78*K78,""))</f>
        <v/>
      </c>
      <c r="O78" s="28">
        <f>IF(A78="","",IF(COUNTA(J78,L78,M78)=0,"",IFERROR(SUM(N78,L78,M78),0)))</f>
        <v/>
      </c>
      <c r="P78" s="28">
        <f>IF(OR(O78="",I78="",I78=0),"",IFERROR(O78/I78,""))</f>
        <v/>
      </c>
      <c r="Q78" s="21" t="n"/>
      <c r="R78" s="22" t="n"/>
      <c r="S78" s="29">
        <f>IF(A78="","",IF(AND(J78&lt;&gt;"",K78=""),"Stundensatz prüfen",IF(IFERROR(O78,0)&gt;Parameter!$K$6,"Kostenschwelle überschritten",IF(AND(H78="Erledigt",Q78=""),"Abschlussdatum fehlt",IF(AND(H78&lt;&gt;"Erledigt",J78=""),"Zeitangabe prüfen","")))))</f>
        <v/>
      </c>
    </row>
    <row r="79">
      <c r="A79" s="20" t="n"/>
      <c r="B79" s="21" t="n"/>
      <c r="C79" s="20" t="n"/>
      <c r="D79" s="22" t="n"/>
      <c r="E79" s="20" t="n"/>
      <c r="F79" s="22" t="n"/>
      <c r="G79" s="20" t="n"/>
      <c r="H79" s="20" t="n"/>
      <c r="I79" s="23" t="n"/>
      <c r="J79" s="35" t="n"/>
      <c r="K79" s="25">
        <f>IF(G79="","",IFERROR(VLOOKUP(G79,Parameter!$A$6:$B$11,2,FALSE),""))</f>
        <v/>
      </c>
      <c r="L79" s="26" t="n"/>
      <c r="M79" s="26" t="n"/>
      <c r="N79" s="25">
        <f>IF(OR(J79="",K79=""),"",IFERROR(J79*K79,""))</f>
        <v/>
      </c>
      <c r="O79" s="25">
        <f>IF(A79="","",IF(COUNTA(J79,L79,M79)=0,"",IFERROR(SUM(N79,L79,M79),0)))</f>
        <v/>
      </c>
      <c r="P79" s="25">
        <f>IF(OR(O79="",I79="",I79=0),"",IFERROR(O79/I79,""))</f>
        <v/>
      </c>
      <c r="Q79" s="21" t="n"/>
      <c r="R79" s="22" t="n"/>
      <c r="S79" s="27">
        <f>IF(A79="","",IF(AND(J79&lt;&gt;"",K79=""),"Stundensatz prüfen",IF(IFERROR(O79,0)&gt;Parameter!$K$6,"Kostenschwelle überschritten",IF(AND(H79="Erledigt",Q79=""),"Abschlussdatum fehlt",IF(AND(H79&lt;&gt;"Erledigt",J79=""),"Zeitangabe prüfen","")))))</f>
        <v/>
      </c>
    </row>
    <row r="80">
      <c r="A80" s="20" t="n"/>
      <c r="B80" s="21" t="n"/>
      <c r="C80" s="20" t="n"/>
      <c r="D80" s="22" t="n"/>
      <c r="E80" s="20" t="n"/>
      <c r="F80" s="22" t="n"/>
      <c r="G80" s="20" t="n"/>
      <c r="H80" s="20" t="n"/>
      <c r="I80" s="23" t="n"/>
      <c r="J80" s="35" t="n"/>
      <c r="K80" s="28">
        <f>IF(G80="","",IFERROR(VLOOKUP(G80,Parameter!$A$6:$B$11,2,FALSE),""))</f>
        <v/>
      </c>
      <c r="L80" s="26" t="n"/>
      <c r="M80" s="26" t="n"/>
      <c r="N80" s="28">
        <f>IF(OR(J80="",K80=""),"",IFERROR(J80*K80,""))</f>
        <v/>
      </c>
      <c r="O80" s="28">
        <f>IF(A80="","",IF(COUNTA(J80,L80,M80)=0,"",IFERROR(SUM(N80,L80,M80),0)))</f>
        <v/>
      </c>
      <c r="P80" s="28">
        <f>IF(OR(O80="",I80="",I80=0),"",IFERROR(O80/I80,""))</f>
        <v/>
      </c>
      <c r="Q80" s="21" t="n"/>
      <c r="R80" s="22" t="n"/>
      <c r="S80" s="29">
        <f>IF(A80="","",IF(AND(J80&lt;&gt;"",K80=""),"Stundensatz prüfen",IF(IFERROR(O80,0)&gt;Parameter!$K$6,"Kostenschwelle überschritten",IF(AND(H80="Erledigt",Q80=""),"Abschlussdatum fehlt",IF(AND(H80&lt;&gt;"Erledigt",J80=""),"Zeitangabe prüfen","")))))</f>
        <v/>
      </c>
    </row>
    <row r="81">
      <c r="A81" s="20" t="n"/>
      <c r="B81" s="21" t="n"/>
      <c r="C81" s="20" t="n"/>
      <c r="D81" s="22" t="n"/>
      <c r="E81" s="20" t="n"/>
      <c r="F81" s="22" t="n"/>
      <c r="G81" s="20" t="n"/>
      <c r="H81" s="20" t="n"/>
      <c r="I81" s="23" t="n"/>
      <c r="J81" s="35" t="n"/>
      <c r="K81" s="25">
        <f>IF(G81="","",IFERROR(VLOOKUP(G81,Parameter!$A$6:$B$11,2,FALSE),""))</f>
        <v/>
      </c>
      <c r="L81" s="26" t="n"/>
      <c r="M81" s="26" t="n"/>
      <c r="N81" s="25">
        <f>IF(OR(J81="",K81=""),"",IFERROR(J81*K81,""))</f>
        <v/>
      </c>
      <c r="O81" s="25">
        <f>IF(A81="","",IF(COUNTA(J81,L81,M81)=0,"",IFERROR(SUM(N81,L81,M81),0)))</f>
        <v/>
      </c>
      <c r="P81" s="25">
        <f>IF(OR(O81="",I81="",I81=0),"",IFERROR(O81/I81,""))</f>
        <v/>
      </c>
      <c r="Q81" s="21" t="n"/>
      <c r="R81" s="22" t="n"/>
      <c r="S81" s="27">
        <f>IF(A81="","",IF(AND(J81&lt;&gt;"",K81=""),"Stundensatz prüfen",IF(IFERROR(O81,0)&gt;Parameter!$K$6,"Kostenschwelle überschritten",IF(AND(H81="Erledigt",Q81=""),"Abschlussdatum fehlt",IF(AND(H81&lt;&gt;"Erledigt",J81=""),"Zeitangabe prüfen","")))))</f>
        <v/>
      </c>
    </row>
    <row r="82">
      <c r="A82" s="20" t="n"/>
      <c r="B82" s="21" t="n"/>
      <c r="C82" s="20" t="n"/>
      <c r="D82" s="22" t="n"/>
      <c r="E82" s="20" t="n"/>
      <c r="F82" s="22" t="n"/>
      <c r="G82" s="20" t="n"/>
      <c r="H82" s="20" t="n"/>
      <c r="I82" s="23" t="n"/>
      <c r="J82" s="35" t="n"/>
      <c r="K82" s="28">
        <f>IF(G82="","",IFERROR(VLOOKUP(G82,Parameter!$A$6:$B$11,2,FALSE),""))</f>
        <v/>
      </c>
      <c r="L82" s="26" t="n"/>
      <c r="M82" s="26" t="n"/>
      <c r="N82" s="28">
        <f>IF(OR(J82="",K82=""),"",IFERROR(J82*K82,""))</f>
        <v/>
      </c>
      <c r="O82" s="28">
        <f>IF(A82="","",IF(COUNTA(J82,L82,M82)=0,"",IFERROR(SUM(N82,L82,M82),0)))</f>
        <v/>
      </c>
      <c r="P82" s="28">
        <f>IF(OR(O82="",I82="",I82=0),"",IFERROR(O82/I82,""))</f>
        <v/>
      </c>
      <c r="Q82" s="21" t="n"/>
      <c r="R82" s="22" t="n"/>
      <c r="S82" s="29">
        <f>IF(A82="","",IF(AND(J82&lt;&gt;"",K82=""),"Stundensatz prüfen",IF(IFERROR(O82,0)&gt;Parameter!$K$6,"Kostenschwelle überschritten",IF(AND(H82="Erledigt",Q82=""),"Abschlussdatum fehlt",IF(AND(H82&lt;&gt;"Erledigt",J82=""),"Zeitangabe prüfen","")))))</f>
        <v/>
      </c>
    </row>
    <row r="83">
      <c r="A83" s="20" t="n"/>
      <c r="B83" s="21" t="n"/>
      <c r="C83" s="20" t="n"/>
      <c r="D83" s="22" t="n"/>
      <c r="E83" s="20" t="n"/>
      <c r="F83" s="22" t="n"/>
      <c r="G83" s="20" t="n"/>
      <c r="H83" s="20" t="n"/>
      <c r="I83" s="23" t="n"/>
      <c r="J83" s="35" t="n"/>
      <c r="K83" s="25">
        <f>IF(G83="","",IFERROR(VLOOKUP(G83,Parameter!$A$6:$B$11,2,FALSE),""))</f>
        <v/>
      </c>
      <c r="L83" s="26" t="n"/>
      <c r="M83" s="26" t="n"/>
      <c r="N83" s="25">
        <f>IF(OR(J83="",K83=""),"",IFERROR(J83*K83,""))</f>
        <v/>
      </c>
      <c r="O83" s="25">
        <f>IF(A83="","",IF(COUNTA(J83,L83,M83)=0,"",IFERROR(SUM(N83,L83,M83),0)))</f>
        <v/>
      </c>
      <c r="P83" s="25">
        <f>IF(OR(O83="",I83="",I83=0),"",IFERROR(O83/I83,""))</f>
        <v/>
      </c>
      <c r="Q83" s="21" t="n"/>
      <c r="R83" s="22" t="n"/>
      <c r="S83" s="27">
        <f>IF(A83="","",IF(AND(J83&lt;&gt;"",K83=""),"Stundensatz prüfen",IF(IFERROR(O83,0)&gt;Parameter!$K$6,"Kostenschwelle überschritten",IF(AND(H83="Erledigt",Q83=""),"Abschlussdatum fehlt",IF(AND(H83&lt;&gt;"Erledigt",J83=""),"Zeitangabe prüfen","")))))</f>
        <v/>
      </c>
    </row>
    <row r="84">
      <c r="A84" s="20" t="n"/>
      <c r="B84" s="21" t="n"/>
      <c r="C84" s="20" t="n"/>
      <c r="D84" s="22" t="n"/>
      <c r="E84" s="20" t="n"/>
      <c r="F84" s="22" t="n"/>
      <c r="G84" s="20" t="n"/>
      <c r="H84" s="20" t="n"/>
      <c r="I84" s="23" t="n"/>
      <c r="J84" s="35" t="n"/>
      <c r="K84" s="28">
        <f>IF(G84="","",IFERROR(VLOOKUP(G84,Parameter!$A$6:$B$11,2,FALSE),""))</f>
        <v/>
      </c>
      <c r="L84" s="26" t="n"/>
      <c r="M84" s="26" t="n"/>
      <c r="N84" s="28">
        <f>IF(OR(J84="",K84=""),"",IFERROR(J84*K84,""))</f>
        <v/>
      </c>
      <c r="O84" s="28">
        <f>IF(A84="","",IF(COUNTA(J84,L84,M84)=0,"",IFERROR(SUM(N84,L84,M84),0)))</f>
        <v/>
      </c>
      <c r="P84" s="28">
        <f>IF(OR(O84="",I84="",I84=0),"",IFERROR(O84/I84,""))</f>
        <v/>
      </c>
      <c r="Q84" s="21" t="n"/>
      <c r="R84" s="22" t="n"/>
      <c r="S84" s="29">
        <f>IF(A84="","",IF(AND(J84&lt;&gt;"",K84=""),"Stundensatz prüfen",IF(IFERROR(O84,0)&gt;Parameter!$K$6,"Kostenschwelle überschritten",IF(AND(H84="Erledigt",Q84=""),"Abschlussdatum fehlt",IF(AND(H84&lt;&gt;"Erledigt",J84=""),"Zeitangabe prüfen","")))))</f>
        <v/>
      </c>
    </row>
    <row r="85">
      <c r="A85" s="20" t="n"/>
      <c r="B85" s="21" t="n"/>
      <c r="C85" s="20" t="n"/>
      <c r="D85" s="22" t="n"/>
      <c r="E85" s="20" t="n"/>
      <c r="F85" s="22" t="n"/>
      <c r="G85" s="20" t="n"/>
      <c r="H85" s="20" t="n"/>
      <c r="I85" s="23" t="n"/>
      <c r="J85" s="35" t="n"/>
      <c r="K85" s="25">
        <f>IF(G85="","",IFERROR(VLOOKUP(G85,Parameter!$A$6:$B$11,2,FALSE),""))</f>
        <v/>
      </c>
      <c r="L85" s="26" t="n"/>
      <c r="M85" s="26" t="n"/>
      <c r="N85" s="25">
        <f>IF(OR(J85="",K85=""),"",IFERROR(J85*K85,""))</f>
        <v/>
      </c>
      <c r="O85" s="25">
        <f>IF(A85="","",IF(COUNTA(J85,L85,M85)=0,"",IFERROR(SUM(N85,L85,M85),0)))</f>
        <v/>
      </c>
      <c r="P85" s="25">
        <f>IF(OR(O85="",I85="",I85=0),"",IFERROR(O85/I85,""))</f>
        <v/>
      </c>
      <c r="Q85" s="21" t="n"/>
      <c r="R85" s="22" t="n"/>
      <c r="S85" s="27">
        <f>IF(A85="","",IF(AND(J85&lt;&gt;"",K85=""),"Stundensatz prüfen",IF(IFERROR(O85,0)&gt;Parameter!$K$6,"Kostenschwelle überschritten",IF(AND(H85="Erledigt",Q85=""),"Abschlussdatum fehlt",IF(AND(H85&lt;&gt;"Erledigt",J85=""),"Zeitangabe prüfen","")))))</f>
        <v/>
      </c>
    </row>
    <row r="86">
      <c r="A86" s="20" t="n"/>
      <c r="B86" s="21" t="n"/>
      <c r="C86" s="20" t="n"/>
      <c r="D86" s="22" t="n"/>
      <c r="E86" s="20" t="n"/>
      <c r="F86" s="22" t="n"/>
      <c r="G86" s="20" t="n"/>
      <c r="H86" s="20" t="n"/>
      <c r="I86" s="23" t="n"/>
      <c r="J86" s="35" t="n"/>
      <c r="K86" s="28">
        <f>IF(G86="","",IFERROR(VLOOKUP(G86,Parameter!$A$6:$B$11,2,FALSE),""))</f>
        <v/>
      </c>
      <c r="L86" s="26" t="n"/>
      <c r="M86" s="26" t="n"/>
      <c r="N86" s="28">
        <f>IF(OR(J86="",K86=""),"",IFERROR(J86*K86,""))</f>
        <v/>
      </c>
      <c r="O86" s="28">
        <f>IF(A86="","",IF(COUNTA(J86,L86,M86)=0,"",IFERROR(SUM(N86,L86,M86),0)))</f>
        <v/>
      </c>
      <c r="P86" s="28">
        <f>IF(OR(O86="",I86="",I86=0),"",IFERROR(O86/I86,""))</f>
        <v/>
      </c>
      <c r="Q86" s="21" t="n"/>
      <c r="R86" s="22" t="n"/>
      <c r="S86" s="29">
        <f>IF(A86="","",IF(AND(J86&lt;&gt;"",K86=""),"Stundensatz prüfen",IF(IFERROR(O86,0)&gt;Parameter!$K$6,"Kostenschwelle überschritten",IF(AND(H86="Erledigt",Q86=""),"Abschlussdatum fehlt",IF(AND(H86&lt;&gt;"Erledigt",J86=""),"Zeitangabe prüfen","")))))</f>
        <v/>
      </c>
    </row>
    <row r="87">
      <c r="A87" s="20" t="n"/>
      <c r="B87" s="21" t="n"/>
      <c r="C87" s="20" t="n"/>
      <c r="D87" s="22" t="n"/>
      <c r="E87" s="20" t="n"/>
      <c r="F87" s="22" t="n"/>
      <c r="G87" s="20" t="n"/>
      <c r="H87" s="20" t="n"/>
      <c r="I87" s="23" t="n"/>
      <c r="J87" s="35" t="n"/>
      <c r="K87" s="25">
        <f>IF(G87="","",IFERROR(VLOOKUP(G87,Parameter!$A$6:$B$11,2,FALSE),""))</f>
        <v/>
      </c>
      <c r="L87" s="26" t="n"/>
      <c r="M87" s="26" t="n"/>
      <c r="N87" s="25">
        <f>IF(OR(J87="",K87=""),"",IFERROR(J87*K87,""))</f>
        <v/>
      </c>
      <c r="O87" s="25">
        <f>IF(A87="","",IF(COUNTA(J87,L87,M87)=0,"",IFERROR(SUM(N87,L87,M87),0)))</f>
        <v/>
      </c>
      <c r="P87" s="25">
        <f>IF(OR(O87="",I87="",I87=0),"",IFERROR(O87/I87,""))</f>
        <v/>
      </c>
      <c r="Q87" s="21" t="n"/>
      <c r="R87" s="22" t="n"/>
      <c r="S87" s="27">
        <f>IF(A87="","",IF(AND(J87&lt;&gt;"",K87=""),"Stundensatz prüfen",IF(IFERROR(O87,0)&gt;Parameter!$K$6,"Kostenschwelle überschritten",IF(AND(H87="Erledigt",Q87=""),"Abschlussdatum fehlt",IF(AND(H87&lt;&gt;"Erledigt",J87=""),"Zeitangabe prüfen","")))))</f>
        <v/>
      </c>
    </row>
    <row r="88">
      <c r="A88" s="20" t="n"/>
      <c r="B88" s="21" t="n"/>
      <c r="C88" s="20" t="n"/>
      <c r="D88" s="22" t="n"/>
      <c r="E88" s="20" t="n"/>
      <c r="F88" s="22" t="n"/>
      <c r="G88" s="20" t="n"/>
      <c r="H88" s="20" t="n"/>
      <c r="I88" s="23" t="n"/>
      <c r="J88" s="35" t="n"/>
      <c r="K88" s="28">
        <f>IF(G88="","",IFERROR(VLOOKUP(G88,Parameter!$A$6:$B$11,2,FALSE),""))</f>
        <v/>
      </c>
      <c r="L88" s="26" t="n"/>
      <c r="M88" s="26" t="n"/>
      <c r="N88" s="28">
        <f>IF(OR(J88="",K88=""),"",IFERROR(J88*K88,""))</f>
        <v/>
      </c>
      <c r="O88" s="28">
        <f>IF(A88="","",IF(COUNTA(J88,L88,M88)=0,"",IFERROR(SUM(N88,L88,M88),0)))</f>
        <v/>
      </c>
      <c r="P88" s="28">
        <f>IF(OR(O88="",I88="",I88=0),"",IFERROR(O88/I88,""))</f>
        <v/>
      </c>
      <c r="Q88" s="21" t="n"/>
      <c r="R88" s="22" t="n"/>
      <c r="S88" s="29">
        <f>IF(A88="","",IF(AND(J88&lt;&gt;"",K88=""),"Stundensatz prüfen",IF(IFERROR(O88,0)&gt;Parameter!$K$6,"Kostenschwelle überschritten",IF(AND(H88="Erledigt",Q88=""),"Abschlussdatum fehlt",IF(AND(H88&lt;&gt;"Erledigt",J88=""),"Zeitangabe prüfen","")))))</f>
        <v/>
      </c>
    </row>
    <row r="89">
      <c r="A89" s="20" t="n"/>
      <c r="B89" s="21" t="n"/>
      <c r="C89" s="20" t="n"/>
      <c r="D89" s="22" t="n"/>
      <c r="E89" s="20" t="n"/>
      <c r="F89" s="22" t="n"/>
      <c r="G89" s="20" t="n"/>
      <c r="H89" s="20" t="n"/>
      <c r="I89" s="23" t="n"/>
      <c r="J89" s="35" t="n"/>
      <c r="K89" s="25">
        <f>IF(G89="","",IFERROR(VLOOKUP(G89,Parameter!$A$6:$B$11,2,FALSE),""))</f>
        <v/>
      </c>
      <c r="L89" s="26" t="n"/>
      <c r="M89" s="26" t="n"/>
      <c r="N89" s="25">
        <f>IF(OR(J89="",K89=""),"",IFERROR(J89*K89,""))</f>
        <v/>
      </c>
      <c r="O89" s="25">
        <f>IF(A89="","",IF(COUNTA(J89,L89,M89)=0,"",IFERROR(SUM(N89,L89,M89),0)))</f>
        <v/>
      </c>
      <c r="P89" s="25">
        <f>IF(OR(O89="",I89="",I89=0),"",IFERROR(O89/I89,""))</f>
        <v/>
      </c>
      <c r="Q89" s="21" t="n"/>
      <c r="R89" s="22" t="n"/>
      <c r="S89" s="27">
        <f>IF(A89="","",IF(AND(J89&lt;&gt;"",K89=""),"Stundensatz prüfen",IF(IFERROR(O89,0)&gt;Parameter!$K$6,"Kostenschwelle überschritten",IF(AND(H89="Erledigt",Q89=""),"Abschlussdatum fehlt",IF(AND(H89&lt;&gt;"Erledigt",J89=""),"Zeitangabe prüfen","")))))</f>
        <v/>
      </c>
    </row>
    <row r="90">
      <c r="A90" s="20" t="n"/>
      <c r="B90" s="21" t="n"/>
      <c r="C90" s="20" t="n"/>
      <c r="D90" s="22" t="n"/>
      <c r="E90" s="20" t="n"/>
      <c r="F90" s="22" t="n"/>
      <c r="G90" s="20" t="n"/>
      <c r="H90" s="20" t="n"/>
      <c r="I90" s="23" t="n"/>
      <c r="J90" s="35" t="n"/>
      <c r="K90" s="28">
        <f>IF(G90="","",IFERROR(VLOOKUP(G90,Parameter!$A$6:$B$11,2,FALSE),""))</f>
        <v/>
      </c>
      <c r="L90" s="26" t="n"/>
      <c r="M90" s="26" t="n"/>
      <c r="N90" s="28">
        <f>IF(OR(J90="",K90=""),"",IFERROR(J90*K90,""))</f>
        <v/>
      </c>
      <c r="O90" s="28">
        <f>IF(A90="","",IF(COUNTA(J90,L90,M90)=0,"",IFERROR(SUM(N90,L90,M90),0)))</f>
        <v/>
      </c>
      <c r="P90" s="28">
        <f>IF(OR(O90="",I90="",I90=0),"",IFERROR(O90/I90,""))</f>
        <v/>
      </c>
      <c r="Q90" s="21" t="n"/>
      <c r="R90" s="22" t="n"/>
      <c r="S90" s="29">
        <f>IF(A90="","",IF(AND(J90&lt;&gt;"",K90=""),"Stundensatz prüfen",IF(IFERROR(O90,0)&gt;Parameter!$K$6,"Kostenschwelle überschritten",IF(AND(H90="Erledigt",Q90=""),"Abschlussdatum fehlt",IF(AND(H90&lt;&gt;"Erledigt",J90=""),"Zeitangabe prüfen","")))))</f>
        <v/>
      </c>
    </row>
    <row r="91">
      <c r="A91" s="20" t="n"/>
      <c r="B91" s="21" t="n"/>
      <c r="C91" s="20" t="n"/>
      <c r="D91" s="22" t="n"/>
      <c r="E91" s="20" t="n"/>
      <c r="F91" s="22" t="n"/>
      <c r="G91" s="20" t="n"/>
      <c r="H91" s="20" t="n"/>
      <c r="I91" s="23" t="n"/>
      <c r="J91" s="35" t="n"/>
      <c r="K91" s="25">
        <f>IF(G91="","",IFERROR(VLOOKUP(G91,Parameter!$A$6:$B$11,2,FALSE),""))</f>
        <v/>
      </c>
      <c r="L91" s="26" t="n"/>
      <c r="M91" s="26" t="n"/>
      <c r="N91" s="25">
        <f>IF(OR(J91="",K91=""),"",IFERROR(J91*K91,""))</f>
        <v/>
      </c>
      <c r="O91" s="25">
        <f>IF(A91="","",IF(COUNTA(J91,L91,M91)=0,"",IFERROR(SUM(N91,L91,M91),0)))</f>
        <v/>
      </c>
      <c r="P91" s="25">
        <f>IF(OR(O91="",I91="",I91=0),"",IFERROR(O91/I91,""))</f>
        <v/>
      </c>
      <c r="Q91" s="21" t="n"/>
      <c r="R91" s="22" t="n"/>
      <c r="S91" s="27">
        <f>IF(A91="","",IF(AND(J91&lt;&gt;"",K91=""),"Stundensatz prüfen",IF(IFERROR(O91,0)&gt;Parameter!$K$6,"Kostenschwelle überschritten",IF(AND(H91="Erledigt",Q91=""),"Abschlussdatum fehlt",IF(AND(H91&lt;&gt;"Erledigt",J91=""),"Zeitangabe prüfen","")))))</f>
        <v/>
      </c>
    </row>
    <row r="92">
      <c r="A92" s="20" t="n"/>
      <c r="B92" s="21" t="n"/>
      <c r="C92" s="20" t="n"/>
      <c r="D92" s="22" t="n"/>
      <c r="E92" s="20" t="n"/>
      <c r="F92" s="22" t="n"/>
      <c r="G92" s="20" t="n"/>
      <c r="H92" s="20" t="n"/>
      <c r="I92" s="23" t="n"/>
      <c r="J92" s="35" t="n"/>
      <c r="K92" s="28">
        <f>IF(G92="","",IFERROR(VLOOKUP(G92,Parameter!$A$6:$B$11,2,FALSE),""))</f>
        <v/>
      </c>
      <c r="L92" s="26" t="n"/>
      <c r="M92" s="26" t="n"/>
      <c r="N92" s="28">
        <f>IF(OR(J92="",K92=""),"",IFERROR(J92*K92,""))</f>
        <v/>
      </c>
      <c r="O92" s="28">
        <f>IF(A92="","",IF(COUNTA(J92,L92,M92)=0,"",IFERROR(SUM(N92,L92,M92),0)))</f>
        <v/>
      </c>
      <c r="P92" s="28">
        <f>IF(OR(O92="",I92="",I92=0),"",IFERROR(O92/I92,""))</f>
        <v/>
      </c>
      <c r="Q92" s="21" t="n"/>
      <c r="R92" s="22" t="n"/>
      <c r="S92" s="29">
        <f>IF(A92="","",IF(AND(J92&lt;&gt;"",K92=""),"Stundensatz prüfen",IF(IFERROR(O92,0)&gt;Parameter!$K$6,"Kostenschwelle überschritten",IF(AND(H92="Erledigt",Q92=""),"Abschlussdatum fehlt",IF(AND(H92&lt;&gt;"Erledigt",J92=""),"Zeitangabe prüfen","")))))</f>
        <v/>
      </c>
    </row>
    <row r="93">
      <c r="A93" s="20" t="n"/>
      <c r="B93" s="21" t="n"/>
      <c r="C93" s="20" t="n"/>
      <c r="D93" s="22" t="n"/>
      <c r="E93" s="20" t="n"/>
      <c r="F93" s="22" t="n"/>
      <c r="G93" s="20" t="n"/>
      <c r="H93" s="20" t="n"/>
      <c r="I93" s="23" t="n"/>
      <c r="J93" s="35" t="n"/>
      <c r="K93" s="25">
        <f>IF(G93="","",IFERROR(VLOOKUP(G93,Parameter!$A$6:$B$11,2,FALSE),""))</f>
        <v/>
      </c>
      <c r="L93" s="26" t="n"/>
      <c r="M93" s="26" t="n"/>
      <c r="N93" s="25">
        <f>IF(OR(J93="",K93=""),"",IFERROR(J93*K93,""))</f>
        <v/>
      </c>
      <c r="O93" s="25">
        <f>IF(A93="","",IF(COUNTA(J93,L93,M93)=0,"",IFERROR(SUM(N93,L93,M93),0)))</f>
        <v/>
      </c>
      <c r="P93" s="25">
        <f>IF(OR(O93="",I93="",I93=0),"",IFERROR(O93/I93,""))</f>
        <v/>
      </c>
      <c r="Q93" s="21" t="n"/>
      <c r="R93" s="22" t="n"/>
      <c r="S93" s="27">
        <f>IF(A93="","",IF(AND(J93&lt;&gt;"",K93=""),"Stundensatz prüfen",IF(IFERROR(O93,0)&gt;Parameter!$K$6,"Kostenschwelle überschritten",IF(AND(H93="Erledigt",Q93=""),"Abschlussdatum fehlt",IF(AND(H93&lt;&gt;"Erledigt",J93=""),"Zeitangabe prüfen","")))))</f>
        <v/>
      </c>
    </row>
    <row r="94">
      <c r="A94" s="20" t="n"/>
      <c r="B94" s="21" t="n"/>
      <c r="C94" s="20" t="n"/>
      <c r="D94" s="22" t="n"/>
      <c r="E94" s="20" t="n"/>
      <c r="F94" s="22" t="n"/>
      <c r="G94" s="20" t="n"/>
      <c r="H94" s="20" t="n"/>
      <c r="I94" s="23" t="n"/>
      <c r="J94" s="35" t="n"/>
      <c r="K94" s="28">
        <f>IF(G94="","",IFERROR(VLOOKUP(G94,Parameter!$A$6:$B$11,2,FALSE),""))</f>
        <v/>
      </c>
      <c r="L94" s="26" t="n"/>
      <c r="M94" s="26" t="n"/>
      <c r="N94" s="28">
        <f>IF(OR(J94="",K94=""),"",IFERROR(J94*K94,""))</f>
        <v/>
      </c>
      <c r="O94" s="28">
        <f>IF(A94="","",IF(COUNTA(J94,L94,M94)=0,"",IFERROR(SUM(N94,L94,M94),0)))</f>
        <v/>
      </c>
      <c r="P94" s="28">
        <f>IF(OR(O94="",I94="",I94=0),"",IFERROR(O94/I94,""))</f>
        <v/>
      </c>
      <c r="Q94" s="21" t="n"/>
      <c r="R94" s="22" t="n"/>
      <c r="S94" s="29">
        <f>IF(A94="","",IF(AND(J94&lt;&gt;"",K94=""),"Stundensatz prüfen",IF(IFERROR(O94,0)&gt;Parameter!$K$6,"Kostenschwelle überschritten",IF(AND(H94="Erledigt",Q94=""),"Abschlussdatum fehlt",IF(AND(H94&lt;&gt;"Erledigt",J94=""),"Zeitangabe prüfen","")))))</f>
        <v/>
      </c>
    </row>
    <row r="95">
      <c r="A95" s="20" t="n"/>
      <c r="B95" s="21" t="n"/>
      <c r="C95" s="20" t="n"/>
      <c r="D95" s="22" t="n"/>
      <c r="E95" s="20" t="n"/>
      <c r="F95" s="22" t="n"/>
      <c r="G95" s="20" t="n"/>
      <c r="H95" s="20" t="n"/>
      <c r="I95" s="23" t="n"/>
      <c r="J95" s="35" t="n"/>
      <c r="K95" s="25">
        <f>IF(G95="","",IFERROR(VLOOKUP(G95,Parameter!$A$6:$B$11,2,FALSE),""))</f>
        <v/>
      </c>
      <c r="L95" s="26" t="n"/>
      <c r="M95" s="26" t="n"/>
      <c r="N95" s="25">
        <f>IF(OR(J95="",K95=""),"",IFERROR(J95*K95,""))</f>
        <v/>
      </c>
      <c r="O95" s="25">
        <f>IF(A95="","",IF(COUNTA(J95,L95,M95)=0,"",IFERROR(SUM(N95,L95,M95),0)))</f>
        <v/>
      </c>
      <c r="P95" s="25">
        <f>IF(OR(O95="",I95="",I95=0),"",IFERROR(O95/I95,""))</f>
        <v/>
      </c>
      <c r="Q95" s="21" t="n"/>
      <c r="R95" s="22" t="n"/>
      <c r="S95" s="27">
        <f>IF(A95="","",IF(AND(J95&lt;&gt;"",K95=""),"Stundensatz prüfen",IF(IFERROR(O95,0)&gt;Parameter!$K$6,"Kostenschwelle überschritten",IF(AND(H95="Erledigt",Q95=""),"Abschlussdatum fehlt",IF(AND(H95&lt;&gt;"Erledigt",J95=""),"Zeitangabe prüfen","")))))</f>
        <v/>
      </c>
    </row>
    <row r="96">
      <c r="A96" s="20" t="n"/>
      <c r="B96" s="21" t="n"/>
      <c r="C96" s="20" t="n"/>
      <c r="D96" s="22" t="n"/>
      <c r="E96" s="20" t="n"/>
      <c r="F96" s="22" t="n"/>
      <c r="G96" s="20" t="n"/>
      <c r="H96" s="20" t="n"/>
      <c r="I96" s="23" t="n"/>
      <c r="J96" s="35" t="n"/>
      <c r="K96" s="28">
        <f>IF(G96="","",IFERROR(VLOOKUP(G96,Parameter!$A$6:$B$11,2,FALSE),""))</f>
        <v/>
      </c>
      <c r="L96" s="26" t="n"/>
      <c r="M96" s="26" t="n"/>
      <c r="N96" s="28">
        <f>IF(OR(J96="",K96=""),"",IFERROR(J96*K96,""))</f>
        <v/>
      </c>
      <c r="O96" s="28">
        <f>IF(A96="","",IF(COUNTA(J96,L96,M96)=0,"",IFERROR(SUM(N96,L96,M96),0)))</f>
        <v/>
      </c>
      <c r="P96" s="28">
        <f>IF(OR(O96="",I96="",I96=0),"",IFERROR(O96/I96,""))</f>
        <v/>
      </c>
      <c r="Q96" s="21" t="n"/>
      <c r="R96" s="22" t="n"/>
      <c r="S96" s="29">
        <f>IF(A96="","",IF(AND(J96&lt;&gt;"",K96=""),"Stundensatz prüfen",IF(IFERROR(O96,0)&gt;Parameter!$K$6,"Kostenschwelle überschritten",IF(AND(H96="Erledigt",Q96=""),"Abschlussdatum fehlt",IF(AND(H96&lt;&gt;"Erledigt",J96=""),"Zeitangabe prüfen","")))))</f>
        <v/>
      </c>
    </row>
    <row r="97">
      <c r="A97" s="20" t="n"/>
      <c r="B97" s="21" t="n"/>
      <c r="C97" s="20" t="n"/>
      <c r="D97" s="22" t="n"/>
      <c r="E97" s="20" t="n"/>
      <c r="F97" s="22" t="n"/>
      <c r="G97" s="20" t="n"/>
      <c r="H97" s="20" t="n"/>
      <c r="I97" s="23" t="n"/>
      <c r="J97" s="35" t="n"/>
      <c r="K97" s="25">
        <f>IF(G97="","",IFERROR(VLOOKUP(G97,Parameter!$A$6:$B$11,2,FALSE),""))</f>
        <v/>
      </c>
      <c r="L97" s="26" t="n"/>
      <c r="M97" s="26" t="n"/>
      <c r="N97" s="25">
        <f>IF(OR(J97="",K97=""),"",IFERROR(J97*K97,""))</f>
        <v/>
      </c>
      <c r="O97" s="25">
        <f>IF(A97="","",IF(COUNTA(J97,L97,M97)=0,"",IFERROR(SUM(N97,L97,M97),0)))</f>
        <v/>
      </c>
      <c r="P97" s="25">
        <f>IF(OR(O97="",I97="",I97=0),"",IFERROR(O97/I97,""))</f>
        <v/>
      </c>
      <c r="Q97" s="21" t="n"/>
      <c r="R97" s="22" t="n"/>
      <c r="S97" s="27">
        <f>IF(A97="","",IF(AND(J97&lt;&gt;"",K97=""),"Stundensatz prüfen",IF(IFERROR(O97,0)&gt;Parameter!$K$6,"Kostenschwelle überschritten",IF(AND(H97="Erledigt",Q97=""),"Abschlussdatum fehlt",IF(AND(H97&lt;&gt;"Erledigt",J97=""),"Zeitangabe prüfen","")))))</f>
        <v/>
      </c>
    </row>
    <row r="98">
      <c r="A98" s="20" t="n"/>
      <c r="B98" s="21" t="n"/>
      <c r="C98" s="20" t="n"/>
      <c r="D98" s="22" t="n"/>
      <c r="E98" s="20" t="n"/>
      <c r="F98" s="22" t="n"/>
      <c r="G98" s="20" t="n"/>
      <c r="H98" s="20" t="n"/>
      <c r="I98" s="23" t="n"/>
      <c r="J98" s="35" t="n"/>
      <c r="K98" s="28">
        <f>IF(G98="","",IFERROR(VLOOKUP(G98,Parameter!$A$6:$B$11,2,FALSE),""))</f>
        <v/>
      </c>
      <c r="L98" s="26" t="n"/>
      <c r="M98" s="26" t="n"/>
      <c r="N98" s="28">
        <f>IF(OR(J98="",K98=""),"",IFERROR(J98*K98,""))</f>
        <v/>
      </c>
      <c r="O98" s="28">
        <f>IF(A98="","",IF(COUNTA(J98,L98,M98)=0,"",IFERROR(SUM(N98,L98,M98),0)))</f>
        <v/>
      </c>
      <c r="P98" s="28">
        <f>IF(OR(O98="",I98="",I98=0),"",IFERROR(O98/I98,""))</f>
        <v/>
      </c>
      <c r="Q98" s="21" t="n"/>
      <c r="R98" s="22" t="n"/>
      <c r="S98" s="29">
        <f>IF(A98="","",IF(AND(J98&lt;&gt;"",K98=""),"Stundensatz prüfen",IF(IFERROR(O98,0)&gt;Parameter!$K$6,"Kostenschwelle überschritten",IF(AND(H98="Erledigt",Q98=""),"Abschlussdatum fehlt",IF(AND(H98&lt;&gt;"Erledigt",J98=""),"Zeitangabe prüfen","")))))</f>
        <v/>
      </c>
    </row>
    <row r="99">
      <c r="A99" s="20" t="n"/>
      <c r="B99" s="21" t="n"/>
      <c r="C99" s="20" t="n"/>
      <c r="D99" s="22" t="n"/>
      <c r="E99" s="20" t="n"/>
      <c r="F99" s="22" t="n"/>
      <c r="G99" s="20" t="n"/>
      <c r="H99" s="20" t="n"/>
      <c r="I99" s="23" t="n"/>
      <c r="J99" s="35" t="n"/>
      <c r="K99" s="25">
        <f>IF(G99="","",IFERROR(VLOOKUP(G99,Parameter!$A$6:$B$11,2,FALSE),""))</f>
        <v/>
      </c>
      <c r="L99" s="26" t="n"/>
      <c r="M99" s="26" t="n"/>
      <c r="N99" s="25">
        <f>IF(OR(J99="",K99=""),"",IFERROR(J99*K99,""))</f>
        <v/>
      </c>
      <c r="O99" s="25">
        <f>IF(A99="","",IF(COUNTA(J99,L99,M99)=0,"",IFERROR(SUM(N99,L99,M99),0)))</f>
        <v/>
      </c>
      <c r="P99" s="25">
        <f>IF(OR(O99="",I99="",I99=0),"",IFERROR(O99/I99,""))</f>
        <v/>
      </c>
      <c r="Q99" s="21" t="n"/>
      <c r="R99" s="22" t="n"/>
      <c r="S99" s="27">
        <f>IF(A99="","",IF(AND(J99&lt;&gt;"",K99=""),"Stundensatz prüfen",IF(IFERROR(O99,0)&gt;Parameter!$K$6,"Kostenschwelle überschritten",IF(AND(H99="Erledigt",Q99=""),"Abschlussdatum fehlt",IF(AND(H99&lt;&gt;"Erledigt",J99=""),"Zeitangabe prüfen","")))))</f>
        <v/>
      </c>
    </row>
    <row r="100">
      <c r="A100" s="20" t="n"/>
      <c r="B100" s="21" t="n"/>
      <c r="C100" s="20" t="n"/>
      <c r="D100" s="22" t="n"/>
      <c r="E100" s="20" t="n"/>
      <c r="F100" s="22" t="n"/>
      <c r="G100" s="20" t="n"/>
      <c r="H100" s="20" t="n"/>
      <c r="I100" s="23" t="n"/>
      <c r="J100" s="35" t="n"/>
      <c r="K100" s="28">
        <f>IF(G100="","",IFERROR(VLOOKUP(G100,Parameter!$A$6:$B$11,2,FALSE),""))</f>
        <v/>
      </c>
      <c r="L100" s="26" t="n"/>
      <c r="M100" s="26" t="n"/>
      <c r="N100" s="28">
        <f>IF(OR(J100="",K100=""),"",IFERROR(J100*K100,""))</f>
        <v/>
      </c>
      <c r="O100" s="28">
        <f>IF(A100="","",IF(COUNTA(J100,L100,M100)=0,"",IFERROR(SUM(N100,L100,M100),0)))</f>
        <v/>
      </c>
      <c r="P100" s="28">
        <f>IF(OR(O100="",I100="",I100=0),"",IFERROR(O100/I100,""))</f>
        <v/>
      </c>
      <c r="Q100" s="21" t="n"/>
      <c r="R100" s="22" t="n"/>
      <c r="S100" s="29">
        <f>IF(A100="","",IF(AND(J100&lt;&gt;"",K100=""),"Stundensatz prüfen",IF(IFERROR(O100,0)&gt;Parameter!$K$6,"Kostenschwelle überschritten",IF(AND(H100="Erledigt",Q100=""),"Abschlussdatum fehlt",IF(AND(H100&lt;&gt;"Erledigt",J100=""),"Zeitangabe prüfen","")))))</f>
        <v/>
      </c>
    </row>
    <row r="101">
      <c r="A101" s="20" t="n"/>
      <c r="B101" s="21" t="n"/>
      <c r="C101" s="20" t="n"/>
      <c r="D101" s="22" t="n"/>
      <c r="E101" s="20" t="n"/>
      <c r="F101" s="22" t="n"/>
      <c r="G101" s="20" t="n"/>
      <c r="H101" s="20" t="n"/>
      <c r="I101" s="23" t="n"/>
      <c r="J101" s="35" t="n"/>
      <c r="K101" s="25">
        <f>IF(G101="","",IFERROR(VLOOKUP(G101,Parameter!$A$6:$B$11,2,FALSE),""))</f>
        <v/>
      </c>
      <c r="L101" s="26" t="n"/>
      <c r="M101" s="26" t="n"/>
      <c r="N101" s="25">
        <f>IF(OR(J101="",K101=""),"",IFERROR(J101*K101,""))</f>
        <v/>
      </c>
      <c r="O101" s="25">
        <f>IF(A101="","",IF(COUNTA(J101,L101,M101)=0,"",IFERROR(SUM(N101,L101,M101),0)))</f>
        <v/>
      </c>
      <c r="P101" s="25">
        <f>IF(OR(O101="",I101="",I101=0),"",IFERROR(O101/I101,""))</f>
        <v/>
      </c>
      <c r="Q101" s="21" t="n"/>
      <c r="R101" s="22" t="n"/>
      <c r="S101" s="27">
        <f>IF(A101="","",IF(AND(J101&lt;&gt;"",K101=""),"Stundensatz prüfen",IF(IFERROR(O101,0)&gt;Parameter!$K$6,"Kostenschwelle überschritten",IF(AND(H101="Erledigt",Q101=""),"Abschlussdatum fehlt",IF(AND(H101&lt;&gt;"Erledigt",J101=""),"Zeitangabe prüfen","")))))</f>
        <v/>
      </c>
    </row>
    <row r="102">
      <c r="A102" s="20" t="n"/>
      <c r="B102" s="21" t="n"/>
      <c r="C102" s="20" t="n"/>
      <c r="D102" s="22" t="n"/>
      <c r="E102" s="20" t="n"/>
      <c r="F102" s="22" t="n"/>
      <c r="G102" s="20" t="n"/>
      <c r="H102" s="20" t="n"/>
      <c r="I102" s="23" t="n"/>
      <c r="J102" s="35" t="n"/>
      <c r="K102" s="28">
        <f>IF(G102="","",IFERROR(VLOOKUP(G102,Parameter!$A$6:$B$11,2,FALSE),""))</f>
        <v/>
      </c>
      <c r="L102" s="26" t="n"/>
      <c r="M102" s="26" t="n"/>
      <c r="N102" s="28">
        <f>IF(OR(J102="",K102=""),"",IFERROR(J102*K102,""))</f>
        <v/>
      </c>
      <c r="O102" s="28">
        <f>IF(A102="","",IF(COUNTA(J102,L102,M102)=0,"",IFERROR(SUM(N102,L102,M102),0)))</f>
        <v/>
      </c>
      <c r="P102" s="28">
        <f>IF(OR(O102="",I102="",I102=0),"",IFERROR(O102/I102,""))</f>
        <v/>
      </c>
      <c r="Q102" s="21" t="n"/>
      <c r="R102" s="22" t="n"/>
      <c r="S102" s="29">
        <f>IF(A102="","",IF(AND(J102&lt;&gt;"",K102=""),"Stundensatz prüfen",IF(IFERROR(O102,0)&gt;Parameter!$K$6,"Kostenschwelle überschritten",IF(AND(H102="Erledigt",Q102=""),"Abschlussdatum fehlt",IF(AND(H102&lt;&gt;"Erledigt",J102=""),"Zeitangabe prüfen","")))))</f>
        <v/>
      </c>
    </row>
    <row r="103">
      <c r="A103" s="20" t="n"/>
      <c r="B103" s="21" t="n"/>
      <c r="C103" s="20" t="n"/>
      <c r="D103" s="22" t="n"/>
      <c r="E103" s="20" t="n"/>
      <c r="F103" s="22" t="n"/>
      <c r="G103" s="20" t="n"/>
      <c r="H103" s="20" t="n"/>
      <c r="I103" s="23" t="n"/>
      <c r="J103" s="35" t="n"/>
      <c r="K103" s="25">
        <f>IF(G103="","",IFERROR(VLOOKUP(G103,Parameter!$A$6:$B$11,2,FALSE),""))</f>
        <v/>
      </c>
      <c r="L103" s="26" t="n"/>
      <c r="M103" s="26" t="n"/>
      <c r="N103" s="25">
        <f>IF(OR(J103="",K103=""),"",IFERROR(J103*K103,""))</f>
        <v/>
      </c>
      <c r="O103" s="25">
        <f>IF(A103="","",IF(COUNTA(J103,L103,M103)=0,"",IFERROR(SUM(N103,L103,M103),0)))</f>
        <v/>
      </c>
      <c r="P103" s="25">
        <f>IF(OR(O103="",I103="",I103=0),"",IFERROR(O103/I103,""))</f>
        <v/>
      </c>
      <c r="Q103" s="21" t="n"/>
      <c r="R103" s="22" t="n"/>
      <c r="S103" s="27">
        <f>IF(A103="","",IF(AND(J103&lt;&gt;"",K103=""),"Stundensatz prüfen",IF(IFERROR(O103,0)&gt;Parameter!$K$6,"Kostenschwelle überschritten",IF(AND(H103="Erledigt",Q103=""),"Abschlussdatum fehlt",IF(AND(H103&lt;&gt;"Erledigt",J103=""),"Zeitangabe prüfen","")))))</f>
        <v/>
      </c>
    </row>
    <row r="104">
      <c r="A104" s="20" t="n"/>
      <c r="B104" s="21" t="n"/>
      <c r="C104" s="20" t="n"/>
      <c r="D104" s="22" t="n"/>
      <c r="E104" s="20" t="n"/>
      <c r="F104" s="22" t="n"/>
      <c r="G104" s="20" t="n"/>
      <c r="H104" s="20" t="n"/>
      <c r="I104" s="23" t="n"/>
      <c r="J104" s="35" t="n"/>
      <c r="K104" s="28">
        <f>IF(G104="","",IFERROR(VLOOKUP(G104,Parameter!$A$6:$B$11,2,FALSE),""))</f>
        <v/>
      </c>
      <c r="L104" s="26" t="n"/>
      <c r="M104" s="26" t="n"/>
      <c r="N104" s="28">
        <f>IF(OR(J104="",K104=""),"",IFERROR(J104*K104,""))</f>
        <v/>
      </c>
      <c r="O104" s="28">
        <f>IF(A104="","",IF(COUNTA(J104,L104,M104)=0,"",IFERROR(SUM(N104,L104,M104),0)))</f>
        <v/>
      </c>
      <c r="P104" s="28">
        <f>IF(OR(O104="",I104="",I104=0),"",IFERROR(O104/I104,""))</f>
        <v/>
      </c>
      <c r="Q104" s="21" t="n"/>
      <c r="R104" s="22" t="n"/>
      <c r="S104" s="29">
        <f>IF(A104="","",IF(AND(J104&lt;&gt;"",K104=""),"Stundensatz prüfen",IF(IFERROR(O104,0)&gt;Parameter!$K$6,"Kostenschwelle überschritten",IF(AND(H104="Erledigt",Q104=""),"Abschlussdatum fehlt",IF(AND(H104&lt;&gt;"Erledigt",J104=""),"Zeitangabe prüfen","")))))</f>
        <v/>
      </c>
    </row>
    <row r="105">
      <c r="A105" s="20" t="n"/>
      <c r="B105" s="21" t="n"/>
      <c r="C105" s="20" t="n"/>
      <c r="D105" s="22" t="n"/>
      <c r="E105" s="20" t="n"/>
      <c r="F105" s="22" t="n"/>
      <c r="G105" s="20" t="n"/>
      <c r="H105" s="20" t="n"/>
      <c r="I105" s="23" t="n"/>
      <c r="J105" s="35" t="n"/>
      <c r="K105" s="25">
        <f>IF(G105="","",IFERROR(VLOOKUP(G105,Parameter!$A$6:$B$11,2,FALSE),""))</f>
        <v/>
      </c>
      <c r="L105" s="26" t="n"/>
      <c r="M105" s="26" t="n"/>
      <c r="N105" s="25">
        <f>IF(OR(J105="",K105=""),"",IFERROR(J105*K105,""))</f>
        <v/>
      </c>
      <c r="O105" s="25">
        <f>IF(A105="","",IF(COUNTA(J105,L105,M105)=0,"",IFERROR(SUM(N105,L105,M105),0)))</f>
        <v/>
      </c>
      <c r="P105" s="25">
        <f>IF(OR(O105="",I105="",I105=0),"",IFERROR(O105/I105,""))</f>
        <v/>
      </c>
      <c r="Q105" s="21" t="n"/>
      <c r="R105" s="22" t="n"/>
      <c r="S105" s="27">
        <f>IF(A105="","",IF(AND(J105&lt;&gt;"",K105=""),"Stundensatz prüfen",IF(IFERROR(O105,0)&gt;Parameter!$K$6,"Kostenschwelle überschritten",IF(AND(H105="Erledigt",Q105=""),"Abschlussdatum fehlt",IF(AND(H105&lt;&gt;"Erledigt",J105=""),"Zeitangabe prüfen","")))))</f>
        <v/>
      </c>
    </row>
    <row r="106">
      <c r="A106" s="20" t="n"/>
      <c r="B106" s="21" t="n"/>
      <c r="C106" s="20" t="n"/>
      <c r="D106" s="22" t="n"/>
      <c r="E106" s="20" t="n"/>
      <c r="F106" s="22" t="n"/>
      <c r="G106" s="20" t="n"/>
      <c r="H106" s="20" t="n"/>
      <c r="I106" s="23" t="n"/>
      <c r="J106" s="35" t="n"/>
      <c r="K106" s="28">
        <f>IF(G106="","",IFERROR(VLOOKUP(G106,Parameter!$A$6:$B$11,2,FALSE),""))</f>
        <v/>
      </c>
      <c r="L106" s="26" t="n"/>
      <c r="M106" s="26" t="n"/>
      <c r="N106" s="28">
        <f>IF(OR(J106="",K106=""),"",IFERROR(J106*K106,""))</f>
        <v/>
      </c>
      <c r="O106" s="28">
        <f>IF(A106="","",IF(COUNTA(J106,L106,M106)=0,"",IFERROR(SUM(N106,L106,M106),0)))</f>
        <v/>
      </c>
      <c r="P106" s="28">
        <f>IF(OR(O106="",I106="",I106=0),"",IFERROR(O106/I106,""))</f>
        <v/>
      </c>
      <c r="Q106" s="21" t="n"/>
      <c r="R106" s="22" t="n"/>
      <c r="S106" s="29">
        <f>IF(A106="","",IF(AND(J106&lt;&gt;"",K106=""),"Stundensatz prüfen",IF(IFERROR(O106,0)&gt;Parameter!$K$6,"Kostenschwelle überschritten",IF(AND(H106="Erledigt",Q106=""),"Abschlussdatum fehlt",IF(AND(H106&lt;&gt;"Erledigt",J106=""),"Zeitangabe prüfen","")))))</f>
        <v/>
      </c>
    </row>
  </sheetData>
  <autoFilter ref="A6:S106"/>
  <mergeCells count="1">
    <mergeCell ref="A1:S1"/>
  </mergeCells>
  <conditionalFormatting sqref="A7:A106">
    <cfRule type="expression" priority="1" dxfId="2">
      <formula>AND($A7&lt;&gt;"",COUNTIF($A$7:$A$106,$A7)&gt;1)</formula>
    </cfRule>
  </conditionalFormatting>
  <conditionalFormatting sqref="A7:I106">
    <cfRule type="expression" priority="2" dxfId="2">
      <formula>AND($A7&lt;&gt;"",OR($B7="",$C7="",$D7="",$E7="",$G7="",$H7="",$I7=""))</formula>
    </cfRule>
  </conditionalFormatting>
  <conditionalFormatting sqref="H7:H106">
    <cfRule type="expression" priority="3" dxfId="1">
      <formula>$H7="Erledigt"</formula>
    </cfRule>
  </conditionalFormatting>
  <conditionalFormatting sqref="Q7:Q106">
    <cfRule type="expression" priority="4" dxfId="2">
      <formula>AND($A7&lt;&gt;"",$H7="Erledigt",$Q7="")</formula>
    </cfRule>
  </conditionalFormatting>
  <conditionalFormatting sqref="O7:O106">
    <cfRule type="expression" priority="5" dxfId="0">
      <formula>$S7="Kostenschwelle überschritten"</formula>
    </cfRule>
  </conditionalFormatting>
  <conditionalFormatting sqref="S7:S106">
    <cfRule type="expression" priority="6" dxfId="2">
      <formula>AND($S7&lt;&gt;"",$S7&lt;&gt;"Kostenschwelle überschritten")</formula>
    </cfRule>
  </conditionalFormatting>
  <dataValidations count="9">
    <dataValidation sqref="B7:B106" showDropDown="0" showInputMessage="0" showErrorMessage="0" allowBlank="0" errorTitle="Datum prüfen" error="Bitte ein Datum im vorgesehenen Zeitraum eingeben." promptTitle="Vorgangsdatum" prompt="Datum im Format TT.MM.JJJJ eingeben." type="date" errorStyle="warning" operator="between">
      <formula1>DATE(2025,1,1)</formula1>
      <formula2>DATE(2027,12,31)</formula2>
    </dataValidation>
    <dataValidation sqref="Q7:Q106" showDropDown="0" showInputMessage="0" showErrorMessage="0" allowBlank="0" errorTitle="Abschlussdatum prüfen" error="Bitte ein Datum im vorgesehenen Zeitraum eingeben." promptTitle="Abschlussdatum" prompt="Bei erledigten Vorgängen das Abschlussdatum eintragen." type="date" errorStyle="warning" operator="between">
      <formula1>DATE(2025,1,1)</formula1>
      <formula2>DATE(2027,12,31)</formula2>
    </dataValidation>
    <dataValidation sqref="E7:E106" showDropDown="0" showInputMessage="0" showErrorMessage="0" allowBlank="0" errorTitle="Anlage prüfen" error="Bitte eine Anlage aus der stabilen Auswahlliste verwenden." type="list" errorStyle="warning">
      <formula1>'Parameter'!$D$6:$D$10</formula1>
    </dataValidation>
    <dataValidation sqref="F7:F106" showDropDown="0" showInputMessage="0" showErrorMessage="0" allowBlank="0" errorTitle="Ursache prüfen" error="Bitte eine Ursache aus der stabilen Auswahlliste verwenden." type="list" errorStyle="warning">
      <formula1>'Parameter'!$F$6:$F$12</formula1>
    </dataValidation>
    <dataValidation sqref="G7:G106" showDropDown="0" showInputMessage="0" showErrorMessage="0" allowBlank="0" errorTitle="Bereich prüfen" error="Bitte einen Verantwortungsbereich aus der Auswahlliste verwenden." type="list" errorStyle="warning">
      <formula1>'Parameter'!$A$6:$A$11</formula1>
    </dataValidation>
    <dataValidation sqref="H7:H106" showDropDown="0" showInputMessage="0" showErrorMessage="0" allowBlank="0" errorTitle="Status prüfen" error="Bitte einen Status aus der stabilen Auswahlliste verwenden." type="list" errorStyle="warning">
      <formula1>'Parameter'!$H$6:$H$9</formula1>
    </dataValidation>
    <dataValidation sqref="I7:I106" showDropDown="0" showInputMessage="0" showErrorMessage="0" allowBlank="0" errorTitle="Menge prüfen" error="Bitte eine ganze, nicht negative Stückzahl eingeben." type="whole" errorStyle="warning" operator="between">
      <formula1>0</formula1>
      <formula2>1000000</formula2>
    </dataValidation>
    <dataValidation sqref="J7:J106" showDropDown="0" showInputMessage="0" showErrorMessage="0" allowBlank="0" errorTitle="Zeit prüfen" error="Bitte eine nicht negative Stundenangabe eingeben." type="decimal" errorStyle="warning" operator="between">
      <formula1>0</formula1>
      <formula2>10000</formula2>
    </dataValidation>
    <dataValidation sqref="L7:M106" showDropDown="0" showInputMessage="0" showErrorMessage="0" allowBlank="0" errorTitle="Kosten prüfen" error="Bitte einen nicht negativen Kostenbetrag eingeben." type="decimal" errorStyle="warning" operator="between">
      <formula1>0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B8441C"/>
    <outlinePr summaryBelow="1" summaryRight="1"/>
    <pageSetUpPr/>
  </sheetPr>
  <dimension ref="A1:K12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3" customWidth="1" min="3" max="3"/>
    <col width="23" customWidth="1" min="4" max="4"/>
    <col width="3" customWidth="1" min="5" max="5"/>
    <col width="27" customWidth="1" min="6" max="6"/>
    <col width="3" customWidth="1" min="7" max="7"/>
    <col width="19" customWidth="1" min="8" max="8"/>
    <col width="3" customWidth="1" min="9" max="9"/>
    <col width="35" customWidth="1" min="10" max="10"/>
    <col width="18" customWidth="1" min="11" max="11"/>
  </cols>
  <sheetData>
    <row r="1" ht="28" customHeight="1">
      <c r="A1" s="1" t="inlineStr">
        <is>
          <t>Parameter und stabile Auswahllisten</t>
        </is>
      </c>
    </row>
    <row r="2">
      <c r="A2" s="2" t="inlineStr">
        <is>
          <t>Zweck</t>
        </is>
      </c>
      <c r="B2" s="3" t="inlineStr">
        <is>
          <t>Pflege der veränderbaren Stundensätze, Grenzwerte, Kapazität und Auswertungsdaten.</t>
        </is>
      </c>
    </row>
    <row r="3">
      <c r="A3" s="2" t="inlineStr">
        <is>
          <t>Datenquelle</t>
        </is>
      </c>
      <c r="B3" s="3" t="inlineStr">
        <is>
          <t>Manuelle betriebliche Annahmen des fiktiven Werks; keine automatische Übernahme.</t>
        </is>
      </c>
    </row>
    <row r="4">
      <c r="A4" s="2" t="inlineStr">
        <is>
          <t>Sichtbares Ergebnis</t>
        </is>
      </c>
      <c r="B4" s="3" t="inlineStr">
        <is>
          <t>Nachvollziehbare Berechnungsbasis für Kosten, Warnungen und Zusammenfassung.</t>
        </is>
      </c>
    </row>
    <row r="5">
      <c r="A5" s="13" t="inlineStr">
        <is>
          <t>Verantwortungsbereich</t>
        </is>
      </c>
      <c r="B5" s="13" t="inlineStr">
        <is>
          <t>Stundensatz (€/Std.)</t>
        </is>
      </c>
      <c r="D5" s="13" t="inlineStr">
        <is>
          <t>Anlage</t>
        </is>
      </c>
      <c r="F5" s="13" t="inlineStr">
        <is>
          <t>Ursache</t>
        </is>
      </c>
      <c r="H5" s="13" t="inlineStr">
        <is>
          <t>Status</t>
        </is>
      </c>
      <c r="J5" s="13" t="inlineStr">
        <is>
          <t>Veränderbare Annahme</t>
        </is>
      </c>
      <c r="K5" s="13" t="inlineStr">
        <is>
          <t>Wert</t>
        </is>
      </c>
    </row>
    <row r="6">
      <c r="A6" s="17" t="inlineStr">
        <is>
          <t>Montage</t>
        </is>
      </c>
      <c r="B6" s="26" t="n">
        <v>58</v>
      </c>
      <c r="D6" s="17" t="inlineStr">
        <is>
          <t>Fiktiv-Anlage A1</t>
        </is>
      </c>
      <c r="F6" s="29" t="inlineStr">
        <is>
          <t>Maßabweichung</t>
        </is>
      </c>
      <c r="H6" s="17" t="inlineStr">
        <is>
          <t>Offen</t>
        </is>
      </c>
      <c r="J6" s="29" t="inlineStr">
        <is>
          <t>Kostenschwelle je Vorgang (€)</t>
        </is>
      </c>
      <c r="K6" s="26" t="n">
        <v>1000</v>
      </c>
    </row>
    <row r="7">
      <c r="A7" s="14" t="inlineStr">
        <is>
          <t>Zerspanung</t>
        </is>
      </c>
      <c r="B7" s="26" t="n">
        <v>72</v>
      </c>
      <c r="D7" s="14" t="inlineStr">
        <is>
          <t>Fiktiv-Anlage B2</t>
        </is>
      </c>
      <c r="F7" s="27" t="inlineStr">
        <is>
          <t>Oberflächenfehler</t>
        </is>
      </c>
      <c r="H7" s="14" t="inlineStr">
        <is>
          <t>In Bearbeitung</t>
        </is>
      </c>
      <c r="J7" s="27" t="inlineStr">
        <is>
          <t>Kapazitätsrahmen offene Stunden</t>
        </is>
      </c>
      <c r="K7" s="35" t="n">
        <v>80</v>
      </c>
    </row>
    <row r="8">
      <c r="A8" s="17" t="inlineStr">
        <is>
          <t>Oberfläche</t>
        </is>
      </c>
      <c r="B8" s="26" t="n">
        <v>64</v>
      </c>
      <c r="D8" s="17" t="inlineStr">
        <is>
          <t>Fiktiv-Anlage C3</t>
        </is>
      </c>
      <c r="F8" s="29" t="inlineStr">
        <is>
          <t>Montagefolge</t>
        </is>
      </c>
      <c r="H8" s="17" t="inlineStr">
        <is>
          <t>Erledigt</t>
        </is>
      </c>
      <c r="J8" s="29" t="inlineStr">
        <is>
          <t>Auswertungsbeginn</t>
        </is>
      </c>
      <c r="K8" s="21" t="n">
        <v>46244</v>
      </c>
    </row>
    <row r="9">
      <c r="A9" s="14" t="inlineStr">
        <is>
          <t>Qualität</t>
        </is>
      </c>
      <c r="B9" s="26" t="n">
        <v>66</v>
      </c>
      <c r="D9" s="14" t="inlineStr">
        <is>
          <t>Fiktiv-Anlage D4</t>
        </is>
      </c>
      <c r="F9" s="27" t="inlineStr">
        <is>
          <t>Materialbeschädigung</t>
        </is>
      </c>
      <c r="H9" s="14" t="inlineStr">
        <is>
          <t>Zurückgestellt</t>
        </is>
      </c>
      <c r="J9" s="27" t="inlineStr">
        <is>
          <t>Auswertungsende</t>
        </is>
      </c>
      <c r="K9" s="21" t="n">
        <v>46274</v>
      </c>
    </row>
    <row r="10">
      <c r="A10" s="17" t="inlineStr">
        <is>
          <t>Logistik</t>
        </is>
      </c>
      <c r="B10" s="26" t="n">
        <v>48</v>
      </c>
      <c r="D10" s="17" t="inlineStr">
        <is>
          <t>Fiktiv-Anlage E5</t>
        </is>
      </c>
      <c r="F10" s="29" t="inlineStr">
        <is>
          <t>Prüfabweichung</t>
        </is>
      </c>
      <c r="H10" s="17" t="n"/>
      <c r="J10" s="29" t="inlineStr">
        <is>
          <t>Datenstand</t>
        </is>
      </c>
      <c r="K10" s="21" t="n">
        <v>46274</v>
      </c>
    </row>
    <row r="11">
      <c r="A11" s="14" t="inlineStr">
        <is>
          <t>Instandhaltung</t>
        </is>
      </c>
      <c r="B11" s="26" t="n">
        <v>75</v>
      </c>
      <c r="D11" s="14" t="n"/>
      <c r="F11" s="27" t="inlineStr">
        <is>
          <t>Transportbeschädigung</t>
        </is>
      </c>
      <c r="H11" s="14" t="n"/>
      <c r="J11" s="27" t="n"/>
      <c r="K11" s="14" t="n"/>
    </row>
    <row r="12">
      <c r="A12" s="17" t="n"/>
      <c r="B12" s="17" t="n"/>
      <c r="D12" s="17" t="n"/>
      <c r="F12" s="29" t="inlineStr">
        <is>
          <t>Sonstige interne Ursache</t>
        </is>
      </c>
      <c r="H12" s="17" t="n"/>
      <c r="J12" s="29" t="n"/>
      <c r="K12" s="17" t="n"/>
    </row>
  </sheetData>
  <autoFilter ref="A5:B11"/>
  <mergeCells count="1">
    <mergeCell ref="A1:K1"/>
  </mergeCells>
  <conditionalFormatting sqref="K8:K9">
    <cfRule type="expression" priority="1" dxfId="2">
      <formula>$K$8&gt;$K$9</formula>
    </cfRule>
  </conditionalFormatting>
  <dataValidations count="3">
    <dataValidation sqref="B6:B11" showDropDown="0" showInputMessage="0" showErrorMessage="0" allowBlank="0" errorTitle="Stundensatz prüfen" error="Bitte einen nicht negativen Stundensatz bis 1.000 € eingeben." promptTitle="Veränderbarer Stundensatz" prompt="Manuell gepflegter interner Satz in Euro je Stunde." type="decimal" errorStyle="warning" operator="between">
      <formula1>0</formula1>
      <formula2>1000</formula2>
    </dataValidation>
    <dataValidation sqref="K6:K7" showDropDown="0" showInputMessage="0" showErrorMessage="0" allowBlank="0" errorTitle="Annahme prüfen" error="Bitte einen nicht negativen Zahlenwert eingeben." promptTitle="Veränderbare Annahme" prompt="Grenzwert oder Kapazitätsrahmen manuell festlegen." type="decimal" errorStyle="warning" operator="between">
      <formula1>0</formula1>
      <formula2>100000000</formula2>
    </dataValidation>
    <dataValidation sqref="K8:K10" showDropDown="0" showInputMessage="0" showErrorMessage="0" allowBlank="0" errorTitle="Datum prüfen" error="Bitte ein Datum im vorgesehenen Zeitraum eingeben." promptTitle="Auswertungsdatum" prompt="Datum im Format TT.MM.JJJJ eingeben." type="date" errorStyle="warning" operator="between">
      <formula1>DATE(2025,1,1)</formula1>
      <formula2>DATE(2027,12,31)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F49"/>
  <sheetViews>
    <sheetView showGridLines="0" zoomScale="9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42" customWidth="1" min="3" max="3"/>
    <col width="31" customWidth="1" min="4" max="4"/>
    <col width="39" customWidth="1" min="5" max="5"/>
    <col width="35" customWidth="1" min="6" max="6"/>
  </cols>
  <sheetData>
    <row r="1" ht="28" customHeight="1">
      <c r="A1" s="1" t="inlineStr">
        <is>
          <t>Anleitung, Felddefinitionen und Kontrollen</t>
        </is>
      </c>
    </row>
    <row r="2">
      <c r="A2" s="2" t="inlineStr">
        <is>
          <t>Zweck</t>
        </is>
      </c>
      <c r="B2" s="3" t="inlineStr">
        <is>
          <t>Erläuterung der Eingaben, Formeln, Leerwertbehandlung und manuellen Qualitätskontrollen.</t>
        </is>
      </c>
    </row>
    <row r="3">
      <c r="A3" s="2" t="inlineStr">
        <is>
          <t>Datenquelle</t>
        </is>
      </c>
      <c r="B3" s="3" t="inlineStr">
        <is>
          <t>Dokumentation der in dieser Arbeitsmappe angelegten Felder und fiktiven Beispiele.</t>
        </is>
      </c>
    </row>
    <row r="4">
      <c r="A4" s="2" t="inlineStr">
        <is>
          <t>Sichtbares Ergebnis</t>
        </is>
      </c>
      <c r="B4" s="3" t="inlineStr">
        <is>
          <t>Prüfbare Regeln für eine schlüssige Nutzung nach der Excel-Neuberechnung.</t>
        </is>
      </c>
    </row>
    <row r="5"/>
    <row r="6">
      <c r="A6" s="13" t="inlineStr">
        <is>
          <t>Feld</t>
        </is>
      </c>
      <c r="B6" s="13" t="inlineStr">
        <is>
          <t>Datentyp</t>
        </is>
      </c>
      <c r="C6" s="13" t="inlineStr">
        <is>
          <t>Einheit</t>
        </is>
      </c>
      <c r="D6" s="13" t="inlineStr">
        <is>
          <t>Pflichtstatus</t>
        </is>
      </c>
      <c r="E6" s="13" t="inlineStr">
        <is>
          <t>Verhalten bei fehlendem Wert</t>
        </is>
      </c>
      <c r="F6" s="13" t="inlineStr">
        <is>
          <t>Art</t>
        </is>
      </c>
    </row>
    <row r="7">
      <c r="A7" s="27" t="inlineStr">
        <is>
          <t>Vorgangs-ID</t>
        </is>
      </c>
      <c r="B7" s="27" t="inlineStr">
        <is>
          <t>Text</t>
        </is>
      </c>
      <c r="C7" s="27" t="inlineStr">
        <is>
          <t>–</t>
        </is>
      </c>
      <c r="D7" s="27" t="inlineStr">
        <is>
          <t>Ja bei belegter Zeile</t>
        </is>
      </c>
      <c r="E7" s="27" t="inlineStr">
        <is>
          <t>Leere Zeile bleibt unberücksichtigt; Duplikate werden markiert.</t>
        </is>
      </c>
      <c r="F7" s="27" t="inlineStr">
        <is>
          <t>Eingabe</t>
        </is>
      </c>
    </row>
    <row r="8">
      <c r="A8" s="29" t="inlineStr">
        <is>
          <t>Datum</t>
        </is>
      </c>
      <c r="B8" s="29" t="inlineStr">
        <is>
          <t>Datum</t>
        </is>
      </c>
      <c r="C8" s="29" t="inlineStr">
        <is>
          <t>TT.MM.JJJJ</t>
        </is>
      </c>
      <c r="D8" s="29" t="inlineStr">
        <is>
          <t>Ja</t>
        </is>
      </c>
      <c r="E8" s="29" t="inlineStr">
        <is>
          <t>Vorgang fällt ohne Datum nicht in die Zeitraumsauswertung.</t>
        </is>
      </c>
      <c r="F8" s="29" t="inlineStr">
        <is>
          <t>Eingabe</t>
        </is>
      </c>
    </row>
    <row r="9">
      <c r="A9" s="27" t="inlineStr">
        <is>
          <t>Auftrag</t>
        </is>
      </c>
      <c r="B9" s="27" t="inlineStr">
        <is>
          <t>Text</t>
        </is>
      </c>
      <c r="C9" s="27" t="inlineStr">
        <is>
          <t>–</t>
        </is>
      </c>
      <c r="D9" s="27" t="inlineStr">
        <is>
          <t>Ja</t>
        </is>
      </c>
      <c r="E9" s="27" t="inlineStr">
        <is>
          <t>Fehlende Angabe wird visuell markiert.</t>
        </is>
      </c>
      <c r="F9" s="27" t="inlineStr">
        <is>
          <t>Eingabe</t>
        </is>
      </c>
    </row>
    <row r="10">
      <c r="A10" s="29" t="inlineStr">
        <is>
          <t>Artikel</t>
        </is>
      </c>
      <c r="B10" s="29" t="inlineStr">
        <is>
          <t>Text</t>
        </is>
      </c>
      <c r="C10" s="29" t="inlineStr">
        <is>
          <t>–</t>
        </is>
      </c>
      <c r="D10" s="29" t="inlineStr">
        <is>
          <t>Ja</t>
        </is>
      </c>
      <c r="E10" s="29" t="inlineStr">
        <is>
          <t>Fehlende Angabe wird visuell markiert.</t>
        </is>
      </c>
      <c r="F10" s="29" t="inlineStr">
        <is>
          <t>Eingabe</t>
        </is>
      </c>
    </row>
    <row r="11">
      <c r="A11" s="27" t="inlineStr">
        <is>
          <t>Anlage</t>
        </is>
      </c>
      <c r="B11" s="27" t="inlineStr">
        <is>
          <t>Liste</t>
        </is>
      </c>
      <c r="C11" s="27" t="inlineStr">
        <is>
          <t>–</t>
        </is>
      </c>
      <c r="D11" s="27" t="inlineStr">
        <is>
          <t>Ja</t>
        </is>
      </c>
      <c r="E11" s="27" t="inlineStr">
        <is>
          <t>Fehlende Angabe wird visuell markiert.</t>
        </is>
      </c>
      <c r="F11" s="27" t="inlineStr">
        <is>
          <t>Eingabe</t>
        </is>
      </c>
    </row>
    <row r="12">
      <c r="A12" s="29" t="inlineStr">
        <is>
          <t>Ursache</t>
        </is>
      </c>
      <c r="B12" s="29" t="inlineStr">
        <is>
          <t>Liste</t>
        </is>
      </c>
      <c r="C12" s="29" t="inlineStr">
        <is>
          <t>–</t>
        </is>
      </c>
      <c r="D12" s="29" t="inlineStr">
        <is>
          <t>Nein</t>
        </is>
      </c>
      <c r="E12" s="29" t="inlineStr">
        <is>
          <t>Darf leer bleiben; Kostenrechnung bleibt möglich.</t>
        </is>
      </c>
      <c r="F12" s="29" t="inlineStr">
        <is>
          <t>Eingabe</t>
        </is>
      </c>
    </row>
    <row r="13">
      <c r="A13" s="27" t="inlineStr">
        <is>
          <t>Verantwortungsbereich</t>
        </is>
      </c>
      <c r="B13" s="27" t="inlineStr">
        <is>
          <t>Liste</t>
        </is>
      </c>
      <c r="C13" s="27" t="inlineStr">
        <is>
          <t>–</t>
        </is>
      </c>
      <c r="D13" s="27" t="inlineStr">
        <is>
          <t>Ja</t>
        </is>
      </c>
      <c r="E13" s="27" t="inlineStr">
        <is>
          <t>Stundensatz und Zeitkosten bleiben ohne Bereich leer.</t>
        </is>
      </c>
      <c r="F13" s="27" t="inlineStr">
        <is>
          <t>Eingabe</t>
        </is>
      </c>
    </row>
    <row r="14">
      <c r="A14" s="29" t="inlineStr">
        <is>
          <t>Status</t>
        </is>
      </c>
      <c r="B14" s="29" t="inlineStr">
        <is>
          <t>Liste</t>
        </is>
      </c>
      <c r="C14" s="29" t="inlineStr">
        <is>
          <t>–</t>
        </is>
      </c>
      <c r="D14" s="29" t="inlineStr">
        <is>
          <t>Ja</t>
        </is>
      </c>
      <c r="E14" s="29" t="inlineStr">
        <is>
          <t>Fehlende Angabe wird markiert; offene Auswertung wäre nicht eindeutig.</t>
        </is>
      </c>
      <c r="F14" s="29" t="inlineStr">
        <is>
          <t>Eingabe</t>
        </is>
      </c>
    </row>
    <row r="15">
      <c r="A15" s="27" t="inlineStr">
        <is>
          <t>Nacharbeitsmenge</t>
        </is>
      </c>
      <c r="B15" s="27" t="inlineStr">
        <is>
          <t>Ganzzahl</t>
        </is>
      </c>
      <c r="C15" s="27" t="inlineStr">
        <is>
          <t>Stk.</t>
        </is>
      </c>
      <c r="D15" s="27" t="inlineStr">
        <is>
          <t>Ja</t>
        </is>
      </c>
      <c r="E15" s="27" t="inlineStr">
        <is>
          <t>Bei leerer oder null Menge bleiben Kosten je Stück leer.</t>
        </is>
      </c>
      <c r="F15" s="27" t="inlineStr">
        <is>
          <t>Eingabe</t>
        </is>
      </c>
    </row>
    <row r="16">
      <c r="A16" s="29" t="inlineStr">
        <is>
          <t>Nacharbeitszeit</t>
        </is>
      </c>
      <c r="B16" s="29" t="inlineStr">
        <is>
          <t>Dezimalzahl</t>
        </is>
      </c>
      <c r="C16" s="29" t="inlineStr">
        <is>
          <t>Std.</t>
        </is>
      </c>
      <c r="D16" s="29" t="inlineStr">
        <is>
          <t>Nein</t>
        </is>
      </c>
      <c r="E16" s="29" t="inlineStr">
        <is>
          <t>Zeitkosten bleiben leer; andere Kosten können dennoch ausgewertet werden.</t>
        </is>
      </c>
      <c r="F16" s="29" t="inlineStr">
        <is>
          <t>Eingabe</t>
        </is>
      </c>
    </row>
    <row r="17">
      <c r="A17" s="27" t="inlineStr">
        <is>
          <t>Stundensatz</t>
        </is>
      </c>
      <c r="B17" s="27" t="inlineStr">
        <is>
          <t>Formel</t>
        </is>
      </c>
      <c r="C17" s="27" t="inlineStr">
        <is>
          <t>€/Std.</t>
        </is>
      </c>
      <c r="D17" s="27" t="inlineStr">
        <is>
          <t>Ergebnis</t>
        </is>
      </c>
      <c r="E17" s="27" t="inlineStr">
        <is>
          <t>VLOOKUP und IFERROR liefern bei fehlendem Bereich einen Leerwert.</t>
        </is>
      </c>
      <c r="F17" s="27" t="inlineStr">
        <is>
          <t>Berechnung</t>
        </is>
      </c>
    </row>
    <row r="18">
      <c r="A18" s="29" t="inlineStr">
        <is>
          <t>Materialkosten</t>
        </is>
      </c>
      <c r="B18" s="29" t="inlineStr">
        <is>
          <t>Dezimalzahl</t>
        </is>
      </c>
      <c r="C18" s="29" t="inlineStr">
        <is>
          <t>€</t>
        </is>
      </c>
      <c r="D18" s="29" t="inlineStr">
        <is>
          <t>Nein</t>
        </is>
      </c>
      <c r="E18" s="29" t="inlineStr">
        <is>
          <t>Bei einer vorhandenen Kostenbasis wird ein Leerwert wie null summiert.</t>
        </is>
      </c>
      <c r="F18" s="29" t="inlineStr">
        <is>
          <t>Eingabe</t>
        </is>
      </c>
    </row>
    <row r="19">
      <c r="A19" s="27" t="inlineStr">
        <is>
          <t>Fremdkosten</t>
        </is>
      </c>
      <c r="B19" s="27" t="inlineStr">
        <is>
          <t>Dezimalzahl</t>
        </is>
      </c>
      <c r="C19" s="27" t="inlineStr">
        <is>
          <t>€</t>
        </is>
      </c>
      <c r="D19" s="27" t="inlineStr">
        <is>
          <t>Nein</t>
        </is>
      </c>
      <c r="E19" s="27" t="inlineStr">
        <is>
          <t>Bei einer vorhandenen Kostenbasis wird ein Leerwert wie null summiert.</t>
        </is>
      </c>
      <c r="F19" s="27" t="inlineStr">
        <is>
          <t>Eingabe</t>
        </is>
      </c>
    </row>
    <row r="20">
      <c r="A20" s="29" t="inlineStr">
        <is>
          <t>Zeitkosten</t>
        </is>
      </c>
      <c r="B20" s="29" t="inlineStr">
        <is>
          <t>Formel</t>
        </is>
      </c>
      <c r="C20" s="29" t="inlineStr">
        <is>
          <t>€</t>
        </is>
      </c>
      <c r="D20" s="29" t="inlineStr">
        <is>
          <t>Ergebnis</t>
        </is>
      </c>
      <c r="E20" s="29" t="inlineStr">
        <is>
          <t>Bleiben ohne Zeit oder Stundensatz leer.</t>
        </is>
      </c>
      <c r="F20" s="29" t="inlineStr">
        <is>
          <t>Berechnung</t>
        </is>
      </c>
    </row>
    <row r="21">
      <c r="A21" s="27" t="inlineStr">
        <is>
          <t>Gesamtkosten</t>
        </is>
      </c>
      <c r="B21" s="27" t="inlineStr">
        <is>
          <t>Formel</t>
        </is>
      </c>
      <c r="C21" s="27" t="inlineStr">
        <is>
          <t>€</t>
        </is>
      </c>
      <c r="D21" s="27" t="inlineStr">
        <is>
          <t>Ergebnis</t>
        </is>
      </c>
      <c r="E21" s="27" t="inlineStr">
        <is>
          <t>Bleiben leer, wenn alle drei Kostenquellen fehlen.</t>
        </is>
      </c>
      <c r="F21" s="27" t="inlineStr">
        <is>
          <t>Berechnung</t>
        </is>
      </c>
    </row>
    <row r="22">
      <c r="A22" s="29" t="inlineStr">
        <is>
          <t>Kosten je Stück</t>
        </is>
      </c>
      <c r="B22" s="29" t="inlineStr">
        <is>
          <t>Formel</t>
        </is>
      </c>
      <c r="C22" s="29" t="inlineStr">
        <is>
          <t>€/Stk.</t>
        </is>
      </c>
      <c r="D22" s="29" t="inlineStr">
        <is>
          <t>Ergebnis</t>
        </is>
      </c>
      <c r="E22" s="29" t="inlineStr">
        <is>
          <t>Bleiben bei leerer oder null Menge leer; Division ist mit IFERROR gesichert.</t>
        </is>
      </c>
      <c r="F22" s="29" t="inlineStr">
        <is>
          <t>Berechnung</t>
        </is>
      </c>
    </row>
    <row r="23">
      <c r="A23" s="27" t="inlineStr">
        <is>
          <t>Abschlussdatum</t>
        </is>
      </c>
      <c r="B23" s="27" t="inlineStr">
        <is>
          <t>Datum</t>
        </is>
      </c>
      <c r="C23" s="27" t="inlineStr">
        <is>
          <t>TT.MM.JJJJ</t>
        </is>
      </c>
      <c r="D23" s="27" t="inlineStr">
        <is>
          <t>Bei Status Erledigt</t>
        </is>
      </c>
      <c r="E23" s="27" t="inlineStr">
        <is>
          <t>Fehlt es bei erledigtem Status, erscheint eine Warnung.</t>
        </is>
      </c>
      <c r="F23" s="27" t="inlineStr">
        <is>
          <t>Eingabe</t>
        </is>
      </c>
    </row>
    <row r="24">
      <c r="A24" s="29" t="inlineStr">
        <is>
          <t>Bemerkung</t>
        </is>
      </c>
      <c r="B24" s="29" t="inlineStr">
        <is>
          <t>Text</t>
        </is>
      </c>
      <c r="C24" s="29" t="inlineStr">
        <is>
          <t>–</t>
        </is>
      </c>
      <c r="D24" s="29" t="inlineStr">
        <is>
          <t>Nein</t>
        </is>
      </c>
      <c r="E24" s="29" t="inlineStr">
        <is>
          <t>Darf leer bleiben.</t>
        </is>
      </c>
      <c r="F24" s="29" t="inlineStr">
        <is>
          <t>Eingabe</t>
        </is>
      </c>
    </row>
    <row r="25">
      <c r="A25" s="27" t="inlineStr">
        <is>
          <t>Prüfhinweis</t>
        </is>
      </c>
      <c r="B25" s="27" t="inlineStr">
        <is>
          <t>Formel</t>
        </is>
      </c>
      <c r="C25" s="27" t="inlineStr">
        <is>
          <t>–</t>
        </is>
      </c>
      <c r="D25" s="27" t="inlineStr">
        <is>
          <t>Ergebnis</t>
        </is>
      </c>
      <c r="E25" s="27" t="inlineStr">
        <is>
          <t>Bleibt leer, wenn keine hinterlegte Auffälligkeit vorliegt.</t>
        </is>
      </c>
      <c r="F25" s="27" t="inlineStr">
        <is>
          <t>Berechnung</t>
        </is>
      </c>
    </row>
    <row r="26"/>
    <row r="27"/>
    <row r="28">
      <c r="A28" s="13" t="inlineStr">
        <is>
          <t>Kontrollpunkt</t>
        </is>
      </c>
      <c r="B28" s="13" t="inlineStr">
        <is>
          <t>Bezug</t>
        </is>
      </c>
      <c r="C28" s="13" t="inlineStr">
        <is>
          <t>Berechnungslogik</t>
        </is>
      </c>
      <c r="D28" s="13" t="inlineStr">
        <is>
          <t>Erwartetes Beispielergebnis</t>
        </is>
      </c>
      <c r="E28" s="13" t="inlineStr">
        <is>
          <t>Manuelle Prüfung</t>
        </is>
      </c>
      <c r="F28" s="13" t="inlineStr">
        <is>
          <t>Hinweis</t>
        </is>
      </c>
    </row>
    <row r="29">
      <c r="A29" s="27" t="inlineStr">
        <is>
          <t>Stundensatz</t>
        </is>
      </c>
      <c r="B29" s="27" t="inlineStr">
        <is>
          <t>Nacharbeiten!K7</t>
        </is>
      </c>
      <c r="C29" s="27" t="inlineStr">
        <is>
          <t>Bereich Montage wird mit VLOOKUP in Parameter!A6:B11 gesucht und mit IFERROR abgesichert.</t>
        </is>
      </c>
      <c r="D29" s="27" t="inlineStr">
        <is>
          <t>58,00 € je Stunde</t>
        </is>
      </c>
      <c r="E29" s="27" t="inlineStr">
        <is>
          <t>Bereich und Satz im Blatt Parameter vergleichen.</t>
        </is>
      </c>
      <c r="F29" s="27" t="inlineStr">
        <is>
          <t>Veränderbarer Satz, keine festgeschriebene Vorgabe.</t>
        </is>
      </c>
    </row>
    <row r="30">
      <c r="A30" s="29" t="inlineStr">
        <is>
          <t>Zeitkosten</t>
        </is>
      </c>
      <c r="B30" s="29" t="inlineStr">
        <is>
          <t>Nacharbeiten!N7</t>
        </is>
      </c>
      <c r="C30" s="29" t="inlineStr">
        <is>
          <t>5,00 Stunden mal 58,00 € je Stunde.</t>
        </is>
      </c>
      <c r="D30" s="29" t="inlineStr">
        <is>
          <t>290,00 €</t>
        </is>
      </c>
      <c r="E30" s="29" t="inlineStr">
        <is>
          <t>Eingabezeit und übernommenen Satz prüfen.</t>
        </is>
      </c>
      <c r="F30" s="29" t="inlineStr">
        <is>
          <t>Leere Zeit führt zu einem Leerwert.</t>
        </is>
      </c>
    </row>
    <row r="31">
      <c r="A31" s="27" t="inlineStr">
        <is>
          <t>Gesamtkosten</t>
        </is>
      </c>
      <c r="B31" s="27" t="inlineStr">
        <is>
          <t>Nacharbeiten!O7</t>
        </is>
      </c>
      <c r="C31" s="27" t="inlineStr">
        <is>
          <t>290,00 € Zeitkosten plus 120,00 € Materialkosten plus 0,00 € Fremdkosten.</t>
        </is>
      </c>
      <c r="D31" s="27" t="inlineStr">
        <is>
          <t>410,00 €</t>
        </is>
      </c>
      <c r="E31" s="27" t="inlineStr">
        <is>
          <t>Die drei Kostenbestandteile der Zeile addieren.</t>
        </is>
      </c>
      <c r="F31" s="27" t="inlineStr">
        <is>
          <t>SUM und IFERROR sichern die Berechnung.</t>
        </is>
      </c>
    </row>
    <row r="32">
      <c r="A32" s="29" t="inlineStr">
        <is>
          <t>Kosten je Stück</t>
        </is>
      </c>
      <c r="B32" s="29" t="inlineStr">
        <is>
          <t>Nacharbeiten!P7</t>
        </is>
      </c>
      <c r="C32" s="29" t="inlineStr">
        <is>
          <t>410,00 € geteilt durch 40 Stück.</t>
        </is>
      </c>
      <c r="D32" s="29" t="inlineStr">
        <is>
          <t>10,25 € je Stück</t>
        </is>
      </c>
      <c r="E32" s="29" t="inlineStr">
        <is>
          <t>Gesamtkosten und Menge vergleichen.</t>
        </is>
      </c>
      <c r="F32" s="29" t="inlineStr">
        <is>
          <t>Bei Menge null bleibt das Ergebnis leer.</t>
        </is>
      </c>
    </row>
    <row r="33">
      <c r="A33" s="27" t="inlineStr">
        <is>
          <t>Gesamtkosten Zeitraum</t>
        </is>
      </c>
      <c r="B33" s="27" t="inlineStr">
        <is>
          <t>Zusammenfassung!B7</t>
        </is>
      </c>
      <c r="C33" s="27" t="inlineStr">
        <is>
          <t>SUMIFS summiert die zehn Beispiele innerhalb der Parameterdaten.</t>
        </is>
      </c>
      <c r="D33" s="27" t="inlineStr">
        <is>
          <t>9.806,00 €</t>
        </is>
      </c>
      <c r="E33" s="27" t="inlineStr">
        <is>
          <t>Zeitraum Parameter!K8:K9 und zehn Vorgangsdaten prüfen.</t>
        </is>
      </c>
      <c r="F33" s="27" t="inlineStr">
        <is>
          <t>Neuberechnung in Excel erforderlich.</t>
        </is>
      </c>
    </row>
    <row r="34">
      <c r="A34" s="29" t="inlineStr">
        <is>
          <t>Offene Kosten</t>
        </is>
      </c>
      <c r="B34" s="29" t="inlineStr">
        <is>
          <t>Zusammenfassung!D7</t>
        </is>
      </c>
      <c r="C34" s="29" t="inlineStr">
        <is>
          <t>SUMIFS berücksichtigt alle Beispiele außer Status Erledigt.</t>
        </is>
      </c>
      <c r="D34" s="29" t="inlineStr">
        <is>
          <t>8.145,00 €</t>
        </is>
      </c>
      <c r="E34" s="29" t="inlineStr">
        <is>
          <t>Statusfilter im Blatt Nacharbeiten nachvollziehen.</t>
        </is>
      </c>
      <c r="F34" s="29" t="inlineStr">
        <is>
          <t>Zurückgestellt gilt in dieser Auswertung als offen.</t>
        </is>
      </c>
    </row>
    <row r="35">
      <c r="A35" s="27" t="inlineStr">
        <is>
          <t>Offene Stunden</t>
        </is>
      </c>
      <c r="B35" s="27" t="inlineStr">
        <is>
          <t>Zusammenfassung!F7</t>
        </is>
      </c>
      <c r="C35" s="27" t="inlineStr">
        <is>
          <t>SUMIFS summiert Stunden nicht erledigter Vorgänge; leere Stunden werden nicht addiert.</t>
        </is>
      </c>
      <c r="D35" s="27" t="inlineStr">
        <is>
          <t>62,00 Std.</t>
        </is>
      </c>
      <c r="E35" s="27" t="inlineStr">
        <is>
          <t>Offene Vorgänge und Stundenwerte vergleichen.</t>
        </is>
      </c>
      <c r="F35" s="27" t="inlineStr">
        <is>
          <t>Der Leerfall NW-009 trägt keine Stunden bei.</t>
        </is>
      </c>
    </row>
    <row r="36">
      <c r="A36" s="29" t="inlineStr">
        <is>
          <t>Kapazitätsauslastung</t>
        </is>
      </c>
      <c r="B36" s="29" t="inlineStr">
        <is>
          <t>Zusammenfassung!F10</t>
        </is>
      </c>
      <c r="C36" s="29" t="inlineStr">
        <is>
          <t>62,00 offene Stunden geteilt durch 80,00 Stunden Kapazitätsrahmen.</t>
        </is>
      </c>
      <c r="D36" s="29" t="inlineStr">
        <is>
          <t>77,5 %</t>
        </is>
      </c>
      <c r="E36" s="29" t="inlineStr">
        <is>
          <t>Kapazitätsannahme Parameter!K7 prüfen.</t>
        </is>
      </c>
      <c r="F36" s="29" t="inlineStr">
        <is>
          <t>Über 100 % wird visuell gewarnt.</t>
        </is>
      </c>
    </row>
    <row r="37">
      <c r="A37" s="27" t="inlineStr">
        <is>
          <t>Teure offene Vorgänge</t>
        </is>
      </c>
      <c r="B37" s="27" t="inlineStr">
        <is>
          <t>Zusammenfassung!H10</t>
        </is>
      </c>
      <c r="C37" s="27" t="inlineStr">
        <is>
          <t>COUNTIFS zählt offene Gesamtkosten über der Schwelle von 1.000,00 €.</t>
        </is>
      </c>
      <c r="D37" s="27" t="inlineStr">
        <is>
          <t>4 Vorgänge</t>
        </is>
      </c>
      <c r="E37" s="27" t="inlineStr">
        <is>
          <t>Kostenschwelle Parameter!K6 und Status kontrollieren.</t>
        </is>
      </c>
      <c r="F37" s="27" t="inlineStr">
        <is>
          <t>Die Schwelle ist manuell veränderbar.</t>
        </is>
      </c>
    </row>
    <row r="38">
      <c r="A38" s="29" t="inlineStr">
        <is>
          <t>Normalfall</t>
        </is>
      </c>
      <c r="B38" s="29" t="inlineStr">
        <is>
          <t>Nacharbeiten!7:7</t>
        </is>
      </c>
      <c r="C38" s="29" t="inlineStr">
        <is>
          <t>Vollständige Zeile mit Menge, Zeit und Materialkosten.</t>
        </is>
      </c>
      <c r="D38" s="29" t="inlineStr">
        <is>
          <t>Formeln K7, N7, O7 und P7 liefern Werte.</t>
        </is>
      </c>
      <c r="E38" s="29" t="inlineStr">
        <is>
          <t>Nach vollständiger Neuberechnung mit den oben genannten Ergebnissen vergleichen.</t>
        </is>
      </c>
      <c r="F38" s="29" t="inlineStr">
        <is>
          <t>Fiktives Beispiel.</t>
        </is>
      </c>
    </row>
    <row r="39">
      <c r="A39" s="27" t="inlineStr">
        <is>
          <t>Leerfall</t>
        </is>
      </c>
      <c r="B39" s="27" t="inlineStr">
        <is>
          <t>Nacharbeiten!56:56</t>
        </is>
      </c>
      <c r="C39" s="27" t="inlineStr">
        <is>
          <t>Die mittlere vorbereitete Zeile enthält nur vorbefüllte, leerwertsichere Formeln.</t>
        </is>
      </c>
      <c r="D39" s="27" t="inlineStr">
        <is>
          <t>K56, N56, O56, P56 und S56 erscheinen leer.</t>
        </is>
      </c>
      <c r="E39" s="27" t="inlineStr">
        <is>
          <t>Keine Nullkosten oder Warnung ohne Vorgangs-ID erwarten.</t>
        </is>
      </c>
      <c r="F39" s="27" t="inlineStr">
        <is>
          <t>Zeile gehört zum vorbereiteten Bereich 7:106.</t>
        </is>
      </c>
    </row>
    <row r="40">
      <c r="A40" s="29" t="inlineStr">
        <is>
          <t>Grenzfall</t>
        </is>
      </c>
      <c r="B40" s="29" t="inlineStr">
        <is>
          <t>Nacharbeiten!13:13</t>
        </is>
      </c>
      <c r="C40" s="29" t="inlineStr">
        <is>
          <t>Menge ist null, während Zeitkosten vorhanden sind.</t>
        </is>
      </c>
      <c r="D40" s="29" t="inlineStr">
        <is>
          <t>O13 beträgt 87,00 €; P13 bleibt leer.</t>
        </is>
      </c>
      <c r="E40" s="29" t="inlineStr">
        <is>
          <t>Keine Division durch null zulassen.</t>
        </is>
      </c>
      <c r="F40" s="29" t="inlineStr">
        <is>
          <t>Legitime Nullmenge wird nicht blockiert.</t>
        </is>
      </c>
    </row>
    <row r="41">
      <c r="A41" s="27" t="inlineStr">
        <is>
          <t>Letzte vorbereitete Zeile</t>
        </is>
      </c>
      <c r="B41" s="27" t="inlineStr">
        <is>
          <t>Nacharbeiten!106:106</t>
        </is>
      </c>
      <c r="C41" s="27" t="inlineStr">
        <is>
          <t>Formeln und Validierungen reichen bis zur letzten Nutzzeile.</t>
        </is>
      </c>
      <c r="D41" s="27" t="inlineStr">
        <is>
          <t>Ergebnisse bleiben ohne Vorgangs-ID leer.</t>
        </is>
      </c>
      <c r="E41" s="27" t="inlineStr">
        <is>
          <t>Filterbereich und Eingabefarben bis Zeile 106 prüfen.</t>
        </is>
      </c>
      <c r="F41" s="27" t="inlineStr">
        <is>
          <t>Insgesamt 100 vorbereitete Eingabezeilen.</t>
        </is>
      </c>
    </row>
    <row r="42"/>
    <row r="43"/>
    <row r="44">
      <c r="A44" s="30" t="inlineStr">
        <is>
          <t>Manuelle Abschlusskontrollen</t>
        </is>
      </c>
    </row>
    <row r="45" ht="32" customHeight="1">
      <c r="A45" s="27" t="inlineStr">
        <is>
          <t>1. In Excel vollständig neu berechnen und die erwarteten Beispielergebnisse vergleichen.</t>
        </is>
      </c>
    </row>
    <row r="46" ht="32" customHeight="1">
      <c r="A46" s="29" t="inlineStr">
        <is>
          <t>2. Im Blatt Nacharbeiten nach farblich markierten Duplikaten, Pflichtlücken und Prüfhinweisen filtern.</t>
        </is>
      </c>
    </row>
    <row r="47" ht="32" customHeight="1">
      <c r="A47" s="27" t="inlineStr">
        <is>
          <t>3. Bei Status Erledigt das Abschlussdatum kontrollieren; offene Vorgänge ohne Zeitangabe fachlich prüfen.</t>
        </is>
      </c>
    </row>
    <row r="48" ht="32" customHeight="1">
      <c r="A48" s="29" t="inlineStr">
        <is>
          <t>4. Auswertungsbeginn, Auswertungsende, Kostenschwelle und Kapazitätsrahmen vor jeder Besprechung bestätigen.</t>
        </is>
      </c>
    </row>
    <row r="49" ht="32" customHeight="1">
      <c r="A49" s="27" t="inlineStr">
        <is>
          <t>5. Die Zusammenfassung unterstützt nur die interne Priorisierung; die betriebliche Entscheidung bleibt manuell.</t>
        </is>
      </c>
    </row>
  </sheetData>
  <autoFilter ref="A6:F25"/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 Fertigungsplanung</dc:creator>
  <dc:title xmlns:dc="http://purl.org/dc/elements/1.1/">Nacharbeitskosten</dc:title>
  <dc:description xmlns:dc="http://purl.org/dc/elements/1.1/">Arbeitsmappe zur manuellen Priorisierung fiktiver Nacharbeitsvorgänge ohne ERP- oder MES-Anbindung.</dc:description>
  <dc:subject xmlns:dc="http://purl.org/dc/elements/1.1/">Manuelle Auswertung von Nacharbeitsstunden, Material- und Fremdkosten</dc:subject>
  <dcterms:created xmlns:dcterms="http://purl.org/dc/terms/" xmlns:xsi="http://www.w3.org/2001/XMLSchema-instance" xsi:type="dcterms:W3CDTF">2026-09-09T23:34:44Z</dcterms:created>
  <dcterms:modified xmlns:dcterms="http://purl.org/dc/terms/" xmlns:xsi="http://www.w3.org/2001/XMLSchema-instance" xsi:type="dcterms:W3CDTF">2026-09-09T23:34:45+00:00Z</dcterms:modified>
</cp:coreProperties>
</file>