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Losgröß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1" hidden="1">'Losgrößen'!$A$5:$S$105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00 [$€-407]"/>
    <numFmt numFmtId="166" formatCode="0.0%"/>
    <numFmt numFmtId="167" formatCode="#,##0.0 &quot;Tage&quot;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1"/>
    </font>
    <font>
      <name val="Aptos"/>
      <b val="1"/>
      <color rgb="00253B3F"/>
      <sz val="10"/>
    </font>
    <font>
      <name val="Aptos"/>
      <b val="1"/>
      <color rgb="00FFFFFF"/>
      <sz val="10"/>
    </font>
    <font>
      <name val="Aptos"/>
      <color rgb="00253B3F"/>
      <sz val="10"/>
    </font>
    <font>
      <name val="Aptos"/>
      <i val="1"/>
      <color rgb="00253B3F"/>
      <sz val="9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3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4" fontId="5" fillId="4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3" fontId="5" fillId="5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left" vertical="top" wrapText="1"/>
    </xf>
    <xf numFmtId="4" fontId="5" fillId="5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4" fontId="5" fillId="4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4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67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left" vertical="top" wrapText="1"/>
    </xf>
    <xf numFmtId="3" fontId="5" fillId="6" borderId="1" applyAlignment="1" pivotButton="0" quotePrefix="0" xfId="0">
      <alignment horizontal="left" vertical="top" wrapText="1"/>
    </xf>
    <xf numFmtId="166" fontId="5" fillId="6" borderId="1" applyAlignment="1" pivotButton="0" quotePrefix="0" xfId="0">
      <alignment horizontal="left" vertical="top" wrapText="1"/>
    </xf>
    <xf numFmtId="167" fontId="5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FFFFFF"/>
        <sz val="10"/>
      </font>
      <fill>
        <patternFill patternType="solid">
          <fgColor rgb="00B844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H3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65" customWidth="1" min="2" max="2"/>
    <col width="48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Losgrößenberechnung – Entscheidungsvorlage</t>
        </is>
      </c>
      <c r="B1" s="38" t="n"/>
      <c r="C1" s="38" t="n"/>
      <c r="D1" s="38" t="n"/>
      <c r="E1" s="38" t="n"/>
      <c r="F1" s="38" t="n"/>
      <c r="G1" s="38" t="n"/>
      <c r="H1" s="39" t="n"/>
    </row>
    <row r="2"/>
    <row r="3" ht="22" customHeight="1">
      <c r="A3" s="2" t="inlineStr">
        <is>
          <t>Nutzung und Entscheidung</t>
        </is>
      </c>
      <c r="B3" s="2" t="n"/>
      <c r="C3" s="2" t="n"/>
      <c r="D3" s="2" t="n"/>
      <c r="E3" s="2" t="n"/>
      <c r="F3" s="2" t="n"/>
      <c r="G3" s="2" t="n"/>
      <c r="H3" s="2" t="n"/>
    </row>
    <row r="4" ht="36" customHeight="1">
      <c r="A4" s="3" t="inlineStr">
        <is>
          <t>Nutzer</t>
        </is>
      </c>
      <c r="B4" s="4">
        <f>Parameter!$B$10</f>
        <v/>
      </c>
    </row>
    <row r="5" ht="36" customHeight="1">
      <c r="A5" s="3" t="inlineStr">
        <is>
          <t>Zeitpunkt</t>
        </is>
      </c>
      <c r="B5" s="5">
        <f>Parameter!$B$5</f>
        <v/>
      </c>
    </row>
    <row r="6" ht="36" customHeight="1">
      <c r="A6" s="3" t="inlineStr">
        <is>
          <t>Eingaben</t>
        </is>
      </c>
      <c r="B6" s="4" t="inlineStr">
        <is>
          <t>Artikelbezogener Jahresbedarf, Rüstkosten, Einstandspreis, optionale Lagerkostensätze, Kapazitätsgrenzen und Bestände sowie zentrale Planungsparameter.</t>
        </is>
      </c>
    </row>
    <row r="7" ht="36" customHeight="1">
      <c r="A7" s="3" t="inlineStr">
        <is>
          <t>Unterstützte Entscheidung</t>
        </is>
      </c>
      <c r="B7" s="4" t="inlineStr">
        <is>
          <t>Festlegung einer wirtschaftlich begründeten Planungslosgröße je fiktivem Artikel; Kapazitäts- und Reichweitenhinweise sind vor einer manuellen Freigabe zu prüfen.</t>
        </is>
      </c>
    </row>
    <row r="8" ht="36" customHeight="1">
      <c r="A8" s="3" t="inlineStr">
        <is>
          <t>Datenquelle</t>
        </is>
      </c>
      <c r="B8" s="4" t="inlineStr">
        <is>
          <t>Manuelle, interne Planungsannahmen aus den Blättern „Losgrößen“ und „Parameter“.</t>
        </is>
      </c>
    </row>
    <row r="9" ht="36" customHeight="1">
      <c r="A9" s="3" t="inlineStr">
        <is>
          <t>Abgrenzung</t>
        </is>
      </c>
      <c r="B9" s="4" t="inlineStr">
        <is>
          <t>Keine ERP-/MES-Synchronisierung, keine Echtzeitdaten und keine Zusage zu Normen, Freigaben, Arbeitsschutz, Konformität oder rechtlicher Verwendbarkeit.</t>
        </is>
      </c>
    </row>
    <row r="10"/>
    <row r="11" ht="22" customHeight="1">
      <c r="A11" s="2" t="inlineStr">
        <is>
          <t>Verdichtetes Ergebnis nach Excel-Neuberechnung</t>
        </is>
      </c>
      <c r="B11" s="2" t="n"/>
      <c r="C11" s="2" t="n"/>
      <c r="D11" s="2" t="n"/>
      <c r="E11" s="2" t="n"/>
      <c r="F11" s="2" t="n"/>
      <c r="G11" s="2" t="n"/>
      <c r="H11" s="2" t="n"/>
    </row>
    <row r="12">
      <c r="A12" s="6" t="inlineStr">
        <is>
          <t>Kennzahl</t>
        </is>
      </c>
      <c r="B12" s="6" t="inlineStr">
        <is>
          <t>Wert</t>
        </is>
      </c>
      <c r="C12" s="6" t="inlineStr">
        <is>
          <t>Einheit / Kontrollaussage</t>
        </is>
      </c>
    </row>
    <row r="13">
      <c r="A13" s="7" t="inlineStr">
        <is>
          <t>Artikelpositionen</t>
        </is>
      </c>
      <c r="B13" s="8">
        <f>COUNTIF('Losgrößen'!$A$6:$A$105,"&lt;&gt;")</f>
        <v/>
      </c>
      <c r="C13" s="9" t="inlineStr">
        <is>
          <t>Anzahl befüllter Artikel-IDs</t>
        </is>
      </c>
    </row>
    <row r="14">
      <c r="A14" s="10" t="inlineStr">
        <is>
          <t>Jahresbedarf</t>
        </is>
      </c>
      <c r="B14" s="11">
        <f>SUM('Losgrößen'!$C$6:$C$105)</f>
        <v/>
      </c>
      <c r="C14" s="12" t="inlineStr">
        <is>
          <t>Stück/Jahr</t>
        </is>
      </c>
    </row>
    <row r="15">
      <c r="A15" s="7" t="inlineStr">
        <is>
          <t>Durchschnittliche Planungslosgröße</t>
        </is>
      </c>
      <c r="B15" s="13">
        <f>IFERROR(AVERAGE('Losgrößen'!$K$6:$K$105),"")</f>
        <v/>
      </c>
      <c r="C15" s="9" t="inlineStr">
        <is>
          <t>Stück</t>
        </is>
      </c>
    </row>
    <row r="16">
      <c r="A16" s="10" t="inlineStr">
        <is>
          <t>Relevante Gesamtkosten</t>
        </is>
      </c>
      <c r="B16" s="14">
        <f>SUM('Losgrößen'!$P$6:$P$105)</f>
        <v/>
      </c>
      <c r="C16" s="12" t="inlineStr">
        <is>
          <t>Euro/Jahr; Summe aus Rüst- und Lagerkosten</t>
        </is>
      </c>
    </row>
    <row r="17">
      <c r="A17" s="7" t="inlineStr">
        <is>
          <t>Kapazitätsbegrenzte Positionen</t>
        </is>
      </c>
      <c r="B17" s="8">
        <f>COUNTIF('Losgrößen'!$Q$6:$Q$105,"Kapazität begrenzt")</f>
        <v/>
      </c>
      <c r="C17" s="9" t="inlineStr">
        <is>
          <t>Anzahl manuell zu prüfender Kapazitätsfälle</t>
        </is>
      </c>
    </row>
    <row r="18">
      <c r="A18" s="10" t="inlineStr">
        <is>
          <t>Prüfhinweise</t>
        </is>
      </c>
      <c r="B18" s="11">
        <f>COUNTIF('Losgrößen'!$S$6:$S$105,"Pflichtwert fehlt")+COUNTIF('Losgrößen'!$S$6:$S$105,"Doppelte Artikel-ID")+COUNTIF('Losgrößen'!$S$6:$S$105,"Eingabe prüfen")+COUNTIF('Losgrößen'!$S$6:$S$105,"Kapazitätsgrenze prüfen")+COUNTIF('Losgrößen'!$S$6:$S$105,"Bestandsreichweite prüfen")</f>
        <v/>
      </c>
      <c r="C18" s="12" t="inlineStr">
        <is>
          <t>Anzahl nicht plausibler oder prüfpflichtiger Zeilen</t>
        </is>
      </c>
    </row>
    <row r="19"/>
    <row r="20" ht="22" customHeight="1">
      <c r="A20" s="2" t="inlineStr">
        <is>
          <t>Bearbeitungsstatus</t>
        </is>
      </c>
      <c r="B20" s="2" t="n"/>
      <c r="C20" s="2" t="n"/>
      <c r="D20" s="2" t="n"/>
      <c r="E20" s="2" t="n"/>
      <c r="F20" s="2" t="n"/>
      <c r="G20" s="2" t="n"/>
      <c r="H20" s="2" t="n"/>
    </row>
    <row r="21">
      <c r="A21" s="6" t="inlineStr">
        <is>
          <t>Status</t>
        </is>
      </c>
      <c r="B21" s="6" t="inlineStr">
        <is>
          <t>Anzahl</t>
        </is>
      </c>
      <c r="C21" s="6" t="inlineStr">
        <is>
          <t>Bedeutung</t>
        </is>
      </c>
    </row>
    <row r="22">
      <c r="A22" s="12" t="inlineStr">
        <is>
          <t>Entwurf</t>
        </is>
      </c>
      <c r="B22" s="15">
        <f>COUNTIF('Losgrößen'!$I$6:$I$105,"Entwurf")</f>
        <v/>
      </c>
      <c r="C22" s="12" t="inlineStr">
        <is>
          <t>Noch nicht fachlich geprüft</t>
        </is>
      </c>
    </row>
    <row r="23">
      <c r="A23" s="9" t="inlineStr">
        <is>
          <t>Geprüft</t>
        </is>
      </c>
      <c r="B23" s="16">
        <f>COUNTIF('Losgrößen'!$I$6:$I$105,"Geprüft")</f>
        <v/>
      </c>
      <c r="C23" s="9" t="inlineStr">
        <is>
          <t>Eingaben wurden manuell geprüft</t>
        </is>
      </c>
    </row>
    <row r="24">
      <c r="A24" s="12" t="inlineStr">
        <is>
          <t>Zur Entscheidung</t>
        </is>
      </c>
      <c r="B24" s="15">
        <f>COUNTIF('Losgrößen'!$I$6:$I$105,"Zur Entscheidung")</f>
        <v/>
      </c>
      <c r="C24" s="12" t="inlineStr">
        <is>
          <t>Planungslos soll entschieden werden</t>
        </is>
      </c>
    </row>
    <row r="25"/>
    <row r="26" ht="22" customHeight="1">
      <c r="A26" s="2" t="inlineStr">
        <is>
          <t>Kontrollrechnung für FIK-1001</t>
        </is>
      </c>
      <c r="B26" s="2" t="n"/>
      <c r="C26" s="2" t="n"/>
      <c r="D26" s="2" t="n"/>
      <c r="E26" s="2" t="n"/>
      <c r="F26" s="2" t="n"/>
      <c r="G26" s="2" t="n"/>
      <c r="H26" s="2" t="n"/>
    </row>
    <row r="27">
      <c r="A27" s="6" t="inlineStr">
        <is>
          <t>Kontrollkennzahl</t>
        </is>
      </c>
      <c r="B27" s="6" t="inlineStr">
        <is>
          <t>Berechnet</t>
        </is>
      </c>
      <c r="C27" s="6" t="inlineStr">
        <is>
          <t>Erwartungswert</t>
        </is>
      </c>
      <c r="D27" s="6" t="inlineStr">
        <is>
          <t>Einheit</t>
        </is>
      </c>
    </row>
    <row r="28">
      <c r="A28" s="10" t="inlineStr">
        <is>
          <t>Rechnerische Losgröße</t>
        </is>
      </c>
      <c r="B28" s="17">
        <f>IFERROR(VLOOKUP("FIK-1001",'Losgrößen'!$A$6:$S$105,10,FALSE),"")</f>
        <v/>
      </c>
      <c r="C28" s="17" t="n">
        <v>1000</v>
      </c>
      <c r="D28" s="10" t="inlineStr">
        <is>
          <t>Stück</t>
        </is>
      </c>
    </row>
    <row r="29">
      <c r="A29" s="7" t="inlineStr">
        <is>
          <t>Planungslosgröße</t>
        </is>
      </c>
      <c r="B29" s="13">
        <f>IFERROR(VLOOKUP("FIK-1001",'Losgrößen'!$A$6:$S$105,11,FALSE),"")</f>
        <v/>
      </c>
      <c r="C29" s="13" t="n">
        <v>1000</v>
      </c>
      <c r="D29" s="7" t="inlineStr">
        <is>
          <t>Stück</t>
        </is>
      </c>
    </row>
    <row r="30">
      <c r="A30" s="10" t="inlineStr">
        <is>
          <t>Lose pro Jahr</t>
        </is>
      </c>
      <c r="B30" s="17">
        <f>IFERROR(VLOOKUP("FIK-1001",'Losgrößen'!$A$6:$S$105,12,FALSE),"")</f>
        <v/>
      </c>
      <c r="C30" s="17" t="n">
        <v>12</v>
      </c>
      <c r="D30" s="10" t="inlineStr">
        <is>
          <t>Lose/Jahr</t>
        </is>
      </c>
    </row>
    <row r="31">
      <c r="A31" s="7" t="inlineStr">
        <is>
          <t>Relevante Gesamtkosten</t>
        </is>
      </c>
      <c r="B31" s="18">
        <f>IFERROR(VLOOKUP("FIK-1001",'Losgrößen'!$A$6:$S$105,16,FALSE),"")</f>
        <v/>
      </c>
      <c r="C31" s="18" t="n">
        <v>4320</v>
      </c>
      <c r="D31" s="7" t="inlineStr">
        <is>
          <t>Euro/Jahr</t>
        </is>
      </c>
    </row>
    <row r="32"/>
    <row r="33" ht="32" customHeight="1">
      <c r="A33" s="19" t="inlineStr">
        <is>
          <t>Kontrollhinweis: Nach vollständiger Neuberechnung müssen die berechneten Werte für FIK-1001 mit den Erwartungswerten übereinstimmen.</t>
        </is>
      </c>
    </row>
  </sheetData>
  <mergeCells count="1"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8441C"/>
    <outlinePr summaryBelow="1" summaryRight="1"/>
    <pageSetUpPr/>
  </sheetPr>
  <dimension ref="A1:S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8" customWidth="1" min="4" max="4"/>
    <col width="17" customWidth="1" min="5" max="5"/>
    <col width="18" customWidth="1" min="6" max="6"/>
    <col width="18" customWidth="1" min="7" max="7"/>
    <col width="13" customWidth="1" min="8" max="8"/>
    <col width="20" customWidth="1" min="9" max="9"/>
    <col width="21" customWidth="1" min="10" max="10"/>
    <col width="19" customWidth="1" min="11" max="11"/>
    <col width="15" customWidth="1" min="12" max="12"/>
    <col width="15" customWidth="1" min="13" max="13"/>
    <col width="20" customWidth="1" min="14" max="14"/>
    <col width="20" customWidth="1" min="15" max="15"/>
    <col width="23" customWidth="1" min="16" max="16"/>
    <col width="22" customWidth="1" min="17" max="17"/>
    <col width="20" customWidth="1" min="18" max="18"/>
    <col width="28" customWidth="1" min="19" max="19"/>
  </cols>
  <sheetData>
    <row r="1" ht="28" customHeight="1">
      <c r="A1" s="1" t="inlineStr">
        <is>
          <t>Losgrößen – Eingaben und Berechnung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9" t="n"/>
    </row>
    <row r="2" ht="34" customHeight="1">
      <c r="A2" s="3" t="inlineStr">
        <is>
          <t>Zweck</t>
        </is>
      </c>
      <c r="B2" s="12" t="inlineStr">
        <is>
          <t>Berechnung einer wirtschaftlichen Planungslosgröße nach dem klassischen Andler-/EOQ-Prinzip und Kennzeichnung kapazitätsbedingter Abweichungen.</t>
        </is>
      </c>
      <c r="J2" s="20" t="inlineStr">
        <is>
          <t>Kennzeichnung</t>
        </is>
      </c>
      <c r="K2" s="21" t="inlineStr">
        <is>
          <t>Gelb = veränderbare Eingabe</t>
        </is>
      </c>
    </row>
    <row r="3" ht="34" customHeight="1">
      <c r="A3" s="3" t="inlineStr">
        <is>
          <t>Datenquelle</t>
        </is>
      </c>
      <c r="B3" s="12" t="inlineStr">
        <is>
          <t>Gelb markierte, manuell gepflegte Planungsannahmen; Standardwerte stammen aus „Parameter“.</t>
        </is>
      </c>
      <c r="J3" s="20" t="inlineStr">
        <is>
          <t>Ausgaben</t>
        </is>
      </c>
      <c r="K3" s="9" t="inlineStr">
        <is>
          <t>Formeln; nach Eingabe neu berechnen</t>
        </is>
      </c>
    </row>
    <row r="4" ht="34" customHeight="1">
      <c r="A4" s="3" t="inlineStr">
        <is>
          <t>Sichtbares Ergebnis</t>
        </is>
      </c>
      <c r="B4" s="12" t="inlineStr">
        <is>
          <t>Rechnerische und gerundete Planungslosgröße, Lose pro Jahr, Zyklus, Kosten, Kapazitätsstatus, Bestandsreichweite und Prüfhinweis.</t>
        </is>
      </c>
      <c r="J4" s="20" t="inlineStr">
        <is>
          <t>Zeilenbereich</t>
        </is>
      </c>
      <c r="K4" s="9" t="inlineStr">
        <is>
          <t>100 vorbereitete Zeilen von 6 bis 105</t>
        </is>
      </c>
    </row>
    <row r="5" ht="42" customHeight="1">
      <c r="A5" s="6" t="inlineStr">
        <is>
          <t>Artikel-ID</t>
        </is>
      </c>
      <c r="B5" s="6" t="inlineStr">
        <is>
          <t>Artikelbezeichnung</t>
        </is>
      </c>
      <c r="C5" s="6" t="inlineStr">
        <is>
          <t>Jahresbedarf</t>
        </is>
      </c>
      <c r="D5" s="6" t="inlineStr">
        <is>
          <t>Rüstkosten je Los</t>
        </is>
      </c>
      <c r="E5" s="6" t="inlineStr">
        <is>
          <t>Einstandspreis</t>
        </is>
      </c>
      <c r="F5" s="6" t="inlineStr">
        <is>
          <t>Lagerkostensatz</t>
        </is>
      </c>
      <c r="G5" s="6" t="inlineStr">
        <is>
          <t>Max. Loskapazität</t>
        </is>
      </c>
      <c r="H5" s="6" t="inlineStr">
        <is>
          <t>Bestand</t>
        </is>
      </c>
      <c r="I5" s="6" t="inlineStr">
        <is>
          <t>Bearbeitungsstatus</t>
        </is>
      </c>
      <c r="J5" s="6" t="inlineStr">
        <is>
          <t>Rechnerische Losgröße</t>
        </is>
      </c>
      <c r="K5" s="6" t="inlineStr">
        <is>
          <t>Planungslosgröße</t>
        </is>
      </c>
      <c r="L5" s="6" t="inlineStr">
        <is>
          <t>Lose pro Jahr</t>
        </is>
      </c>
      <c r="M5" s="6" t="inlineStr">
        <is>
          <t>Zyklus</t>
        </is>
      </c>
      <c r="N5" s="6" t="inlineStr">
        <is>
          <t>Rüstkosten pro Jahr</t>
        </is>
      </c>
      <c r="O5" s="6" t="inlineStr">
        <is>
          <t>Lagerkosten pro Jahr</t>
        </is>
      </c>
      <c r="P5" s="6" t="inlineStr">
        <is>
          <t>Relevante Gesamtkosten</t>
        </is>
      </c>
      <c r="Q5" s="6" t="inlineStr">
        <is>
          <t>Kapazitätsstatus</t>
        </is>
      </c>
      <c r="R5" s="6" t="inlineStr">
        <is>
          <t>Bestandsreichweite</t>
        </is>
      </c>
      <c r="S5" s="6" t="inlineStr">
        <is>
          <t>Prüfhinweis</t>
        </is>
      </c>
    </row>
    <row r="6">
      <c r="A6" s="22" t="inlineStr">
        <is>
          <t>FIK-1001</t>
        </is>
      </c>
      <c r="B6" s="22" t="inlineStr">
        <is>
          <t>Fiktivteil Nordrad</t>
        </is>
      </c>
      <c r="C6" s="23" t="n">
        <v>12000</v>
      </c>
      <c r="D6" s="24" t="n">
        <v>180</v>
      </c>
      <c r="E6" s="24" t="n">
        <v>24</v>
      </c>
      <c r="F6" s="25" t="n"/>
      <c r="G6" s="23" t="n">
        <v>1200</v>
      </c>
      <c r="H6" s="23" t="n">
        <v>500</v>
      </c>
      <c r="I6" s="22" t="inlineStr">
        <is>
          <t>Geprüft</t>
        </is>
      </c>
      <c r="J6" s="26">
        <f>IF(OR($A6="",$C6="",$D6="",$E6=""),"",IFERROR(SQRT((2*$C6*$D6)/($E6*IF($F6="",Parameter!$B$7,$F6))),""))</f>
        <v/>
      </c>
      <c r="K6" s="27">
        <f>IF($J6="","",IFERROR(MIN(ROUNDUP($J6/Parameter!$B$8,0)*Parameter!$B$8,IF($G6="",1E+99,$G6)),""))</f>
        <v/>
      </c>
      <c r="L6" s="26">
        <f>IF($K6="","",IFERROR($C6/$K6,""))</f>
        <v/>
      </c>
      <c r="M6" s="28">
        <f>IF($L6="","",IFERROR(Parameter!$B$6/$L6,""))</f>
        <v/>
      </c>
      <c r="N6" s="29">
        <f>IF($L6="","",IFERROR($L6*$D6,""))</f>
        <v/>
      </c>
      <c r="O6" s="29">
        <f>IF($K6="","",IFERROR(($K6/2)*$E6*IF($F6="",Parameter!$B$7,$F6),""))</f>
        <v/>
      </c>
      <c r="P6" s="29">
        <f>IF(OR($N6="",$O6=""),"",IFERROR($N6+$O6,""))</f>
        <v/>
      </c>
      <c r="Q6" s="7">
        <f>IF($K6="","",IFERROR(IF($G6="","Keine Grenze",IF(ROUNDUP($J6/Parameter!$B$8,0)*Parameter!$B$8&gt;$G6,"Kapazität begrenzt","Innerhalb Kapazität")),"Prüfen"))</f>
        <v/>
      </c>
      <c r="R6" s="28">
        <f>IF(OR($A6="",$H6="",$C6=""),"",IFERROR($H6*Parameter!$B$6/$C6,""))</f>
        <v/>
      </c>
      <c r="S6" s="7">
        <f>IFERROR(IF(COUNTA($A6:$I6)=0,"",IF(OR($A6="",$B6="",$C6="",$D6="",$E6="",$I6=""),"Pflichtwert fehlt",IF(COUNTIF($A$6:$A$105,$A6)&gt;1,"Doppelte Artikel-ID",IF(OR($C6&lt;=0,$D6&lt;=0,$E6&lt;=0,AND($F6&lt;&gt;"",$F6&lt;=0),AND($G6&lt;&gt;"",$G6&lt;=0),AND($H6&lt;&gt;"",$H6&lt;0)),"Eingabe prüfen",IF($Q6="Kapazität begrenzt","Kapazitätsgrenze prüfen",IF(AND($R6&lt;&gt;"",$R6&gt;Parameter!$B$9),"Bestandsreichweite prüfen","Plausibel")))))),"Eingabe prüfen")</f>
        <v/>
      </c>
    </row>
    <row r="7">
      <c r="A7" s="22" t="inlineStr">
        <is>
          <t>FIK-1002</t>
        </is>
      </c>
      <c r="B7" s="22" t="inlineStr">
        <is>
          <t>Fiktivgehäuse Elbe</t>
        </is>
      </c>
      <c r="C7" s="23" t="n">
        <v>8000</v>
      </c>
      <c r="D7" s="24" t="n">
        <v>250</v>
      </c>
      <c r="E7" s="24" t="n">
        <v>15</v>
      </c>
      <c r="F7" s="25" t="n">
        <v>0.2</v>
      </c>
      <c r="G7" s="23" t="n"/>
      <c r="H7" s="23" t="n"/>
      <c r="I7" s="22" t="inlineStr">
        <is>
          <t>Entwurf</t>
        </is>
      </c>
      <c r="J7" s="30">
        <f>IF(OR($A7="",$C7="",$D7="",$E7=""),"",IFERROR(SQRT((2*$C7*$D7)/($E7*IF($F7="",Parameter!$B$7,$F7))),""))</f>
        <v/>
      </c>
      <c r="K7" s="31">
        <f>IF($J7="","",IFERROR(MIN(ROUNDUP($J7/Parameter!$B$8,0)*Parameter!$B$8,IF($G7="",1E+99,$G7)),""))</f>
        <v/>
      </c>
      <c r="L7" s="30">
        <f>IF($K7="","",IFERROR($C7/$K7,""))</f>
        <v/>
      </c>
      <c r="M7" s="32">
        <f>IF($L7="","",IFERROR(Parameter!$B$6/$L7,""))</f>
        <v/>
      </c>
      <c r="N7" s="33">
        <f>IF($L7="","",IFERROR($L7*$D7,""))</f>
        <v/>
      </c>
      <c r="O7" s="33">
        <f>IF($K7="","",IFERROR(($K7/2)*$E7*IF($F7="",Parameter!$B$7,$F7),""))</f>
        <v/>
      </c>
      <c r="P7" s="33">
        <f>IF(OR($N7="",$O7=""),"",IFERROR($N7+$O7,""))</f>
        <v/>
      </c>
      <c r="Q7" s="10">
        <f>IF($K7="","",IFERROR(IF($G7="","Keine Grenze",IF(ROUNDUP($J7/Parameter!$B$8,0)*Parameter!$B$8&gt;$G7,"Kapazität begrenzt","Innerhalb Kapazität")),"Prüfen"))</f>
        <v/>
      </c>
      <c r="R7" s="32">
        <f>IF(OR($A7="",$H7="",$C7=""),"",IFERROR($H7*Parameter!$B$6/$C7,""))</f>
        <v/>
      </c>
      <c r="S7" s="10">
        <f>IFERROR(IF(COUNTA($A7:$I7)=0,"",IF(OR($A7="",$B7="",$C7="",$D7="",$E7="",$I7=""),"Pflichtwert fehlt",IF(COUNTIF($A$6:$A$105,$A7)&gt;1,"Doppelte Artikel-ID",IF(OR($C7&lt;=0,$D7&lt;=0,$E7&lt;=0,AND($F7&lt;&gt;"",$F7&lt;=0),AND($G7&lt;&gt;"",$G7&lt;=0),AND($H7&lt;&gt;"",$H7&lt;0)),"Eingabe prüfen",IF($Q7="Kapazität begrenzt","Kapazitätsgrenze prüfen",IF(AND($R7&lt;&gt;"",$R7&gt;Parameter!$B$9),"Bestandsreichweite prüfen","Plausibel")))))),"Eingabe prüfen")</f>
        <v/>
      </c>
    </row>
    <row r="8">
      <c r="A8" s="22" t="inlineStr">
        <is>
          <t>FIK-1003</t>
        </is>
      </c>
      <c r="B8" s="22" t="inlineStr">
        <is>
          <t>Fiktivträger Komet</t>
        </is>
      </c>
      <c r="C8" s="23" t="n">
        <v>25000</v>
      </c>
      <c r="D8" s="24" t="n">
        <v>90</v>
      </c>
      <c r="E8" s="24" t="n">
        <v>8.5</v>
      </c>
      <c r="F8" s="25" t="n">
        <v>0.16</v>
      </c>
      <c r="G8" s="23" t="n">
        <v>900</v>
      </c>
      <c r="H8" s="23" t="n">
        <v>300</v>
      </c>
      <c r="I8" s="22" t="inlineStr">
        <is>
          <t>Zur Entscheidung</t>
        </is>
      </c>
      <c r="J8" s="26">
        <f>IF(OR($A8="",$C8="",$D8="",$E8=""),"",IFERROR(SQRT((2*$C8*$D8)/($E8*IF($F8="",Parameter!$B$7,$F8))),""))</f>
        <v/>
      </c>
      <c r="K8" s="27">
        <f>IF($J8="","",IFERROR(MIN(ROUNDUP($J8/Parameter!$B$8,0)*Parameter!$B$8,IF($G8="",1E+99,$G8)),""))</f>
        <v/>
      </c>
      <c r="L8" s="26">
        <f>IF($K8="","",IFERROR($C8/$K8,""))</f>
        <v/>
      </c>
      <c r="M8" s="28">
        <f>IF($L8="","",IFERROR(Parameter!$B$6/$L8,""))</f>
        <v/>
      </c>
      <c r="N8" s="29">
        <f>IF($L8="","",IFERROR($L8*$D8,""))</f>
        <v/>
      </c>
      <c r="O8" s="29">
        <f>IF($K8="","",IFERROR(($K8/2)*$E8*IF($F8="",Parameter!$B$7,$F8),""))</f>
        <v/>
      </c>
      <c r="P8" s="29">
        <f>IF(OR($N8="",$O8=""),"",IFERROR($N8+$O8,""))</f>
        <v/>
      </c>
      <c r="Q8" s="7">
        <f>IF($K8="","",IFERROR(IF($G8="","Keine Grenze",IF(ROUNDUP($J8/Parameter!$B$8,0)*Parameter!$B$8&gt;$G8,"Kapazität begrenzt","Innerhalb Kapazität")),"Prüfen"))</f>
        <v/>
      </c>
      <c r="R8" s="28">
        <f>IF(OR($A8="",$H8="",$C8=""),"",IFERROR($H8*Parameter!$B$6/$C8,""))</f>
        <v/>
      </c>
      <c r="S8" s="7">
        <f>IFERROR(IF(COUNTA($A8:$I8)=0,"",IF(OR($A8="",$B8="",$C8="",$D8="",$E8="",$I8=""),"Pflichtwert fehlt",IF(COUNTIF($A$6:$A$105,$A8)&gt;1,"Doppelte Artikel-ID",IF(OR($C8&lt;=0,$D8&lt;=0,$E8&lt;=0,AND($F8&lt;&gt;"",$F8&lt;=0),AND($G8&lt;&gt;"",$G8&lt;=0),AND($H8&lt;&gt;"",$H8&lt;0)),"Eingabe prüfen",IF($Q8="Kapazität begrenzt","Kapazitätsgrenze prüfen",IF(AND($R8&lt;&gt;"",$R8&gt;Parameter!$B$9),"Bestandsreichweite prüfen","Plausibel")))))),"Eingabe prüfen")</f>
        <v/>
      </c>
    </row>
    <row r="9">
      <c r="A9" s="22" t="inlineStr">
        <is>
          <t>FIK-1004</t>
        </is>
      </c>
      <c r="B9" s="22" t="inlineStr">
        <is>
          <t>Fiktivmodul Hain</t>
        </is>
      </c>
      <c r="C9" s="23" t="n">
        <v>600</v>
      </c>
      <c r="D9" s="24" t="n">
        <v>350</v>
      </c>
      <c r="E9" s="24" t="n">
        <v>120</v>
      </c>
      <c r="F9" s="25" t="n"/>
      <c r="G9" s="23" t="n">
        <v>100</v>
      </c>
      <c r="H9" s="23" t="n">
        <v>80</v>
      </c>
      <c r="I9" s="22" t="inlineStr">
        <is>
          <t>Zur Entscheidung</t>
        </is>
      </c>
      <c r="J9" s="30">
        <f>IF(OR($A9="",$C9="",$D9="",$E9=""),"",IFERROR(SQRT((2*$C9*$D9)/($E9*IF($F9="",Parameter!$B$7,$F9))),""))</f>
        <v/>
      </c>
      <c r="K9" s="31">
        <f>IF($J9="","",IFERROR(MIN(ROUNDUP($J9/Parameter!$B$8,0)*Parameter!$B$8,IF($G9="",1E+99,$G9)),""))</f>
        <v/>
      </c>
      <c r="L9" s="30">
        <f>IF($K9="","",IFERROR($C9/$K9,""))</f>
        <v/>
      </c>
      <c r="M9" s="32">
        <f>IF($L9="","",IFERROR(Parameter!$B$6/$L9,""))</f>
        <v/>
      </c>
      <c r="N9" s="33">
        <f>IF($L9="","",IFERROR($L9*$D9,""))</f>
        <v/>
      </c>
      <c r="O9" s="33">
        <f>IF($K9="","",IFERROR(($K9/2)*$E9*IF($F9="",Parameter!$B$7,$F9),""))</f>
        <v/>
      </c>
      <c r="P9" s="33">
        <f>IF(OR($N9="",$O9=""),"",IFERROR($N9+$O9,""))</f>
        <v/>
      </c>
      <c r="Q9" s="10">
        <f>IF($K9="","",IFERROR(IF($G9="","Keine Grenze",IF(ROUNDUP($J9/Parameter!$B$8,0)*Parameter!$B$8&gt;$G9,"Kapazität begrenzt","Innerhalb Kapazität")),"Prüfen"))</f>
        <v/>
      </c>
      <c r="R9" s="32">
        <f>IF(OR($A9="",$H9="",$C9=""),"",IFERROR($H9*Parameter!$B$6/$C9,""))</f>
        <v/>
      </c>
      <c r="S9" s="10">
        <f>IFERROR(IF(COUNTA($A9:$I9)=0,"",IF(OR($A9="",$B9="",$C9="",$D9="",$E9="",$I9=""),"Pflichtwert fehlt",IF(COUNTIF($A$6:$A$105,$A9)&gt;1,"Doppelte Artikel-ID",IF(OR($C9&lt;=0,$D9&lt;=0,$E9&lt;=0,AND($F9&lt;&gt;"",$F9&lt;=0),AND($G9&lt;&gt;"",$G9&lt;=0),AND($H9&lt;&gt;"",$H9&lt;0)),"Eingabe prüfen",IF($Q9="Kapazität begrenzt","Kapazitätsgrenze prüfen",IF(AND($R9&lt;&gt;"",$R9&gt;Parameter!$B$9),"Bestandsreichweite prüfen","Plausibel")))))),"Eingabe prüfen")</f>
        <v/>
      </c>
    </row>
    <row r="10">
      <c r="A10" s="22" t="inlineStr">
        <is>
          <t>FIK-1005</t>
        </is>
      </c>
      <c r="B10" s="22" t="inlineStr">
        <is>
          <t>Fiktivkappe Saphir</t>
        </is>
      </c>
      <c r="C10" s="23" t="n">
        <v>50000</v>
      </c>
      <c r="D10" s="24" t="n">
        <v>75</v>
      </c>
      <c r="E10" s="24" t="n">
        <v>3.2</v>
      </c>
      <c r="F10" s="25" t="n">
        <v>0.22</v>
      </c>
      <c r="G10" s="23" t="n">
        <v>5000</v>
      </c>
      <c r="H10" s="23" t="n">
        <v>1600</v>
      </c>
      <c r="I10" s="22" t="inlineStr">
        <is>
          <t>Geprüft</t>
        </is>
      </c>
      <c r="J10" s="26">
        <f>IF(OR($A10="",$C10="",$D10="",$E10=""),"",IFERROR(SQRT((2*$C10*$D10)/($E10*IF($F10="",Parameter!$B$7,$F10))),""))</f>
        <v/>
      </c>
      <c r="K10" s="27">
        <f>IF($J10="","",IFERROR(MIN(ROUNDUP($J10/Parameter!$B$8,0)*Parameter!$B$8,IF($G10="",1E+99,$G10)),""))</f>
        <v/>
      </c>
      <c r="L10" s="26">
        <f>IF($K10="","",IFERROR($C10/$K10,""))</f>
        <v/>
      </c>
      <c r="M10" s="28">
        <f>IF($L10="","",IFERROR(Parameter!$B$6/$L10,""))</f>
        <v/>
      </c>
      <c r="N10" s="29">
        <f>IF($L10="","",IFERROR($L10*$D10,""))</f>
        <v/>
      </c>
      <c r="O10" s="29">
        <f>IF($K10="","",IFERROR(($K10/2)*$E10*IF($F10="",Parameter!$B$7,$F10),""))</f>
        <v/>
      </c>
      <c r="P10" s="29">
        <f>IF(OR($N10="",$O10=""),"",IFERROR($N10+$O10,""))</f>
        <v/>
      </c>
      <c r="Q10" s="7">
        <f>IF($K10="","",IFERROR(IF($G10="","Keine Grenze",IF(ROUNDUP($J10/Parameter!$B$8,0)*Parameter!$B$8&gt;$G10,"Kapazität begrenzt","Innerhalb Kapazität")),"Prüfen"))</f>
        <v/>
      </c>
      <c r="R10" s="28">
        <f>IF(OR($A10="",$H10="",$C10=""),"",IFERROR($H10*Parameter!$B$6/$C10,""))</f>
        <v/>
      </c>
      <c r="S10" s="7">
        <f>IFERROR(IF(COUNTA($A10:$I10)=0,"",IF(OR($A10="",$B10="",$C10="",$D10="",$E10="",$I10=""),"Pflichtwert fehlt",IF(COUNTIF($A$6:$A$105,$A10)&gt;1,"Doppelte Artikel-ID",IF(OR($C10&lt;=0,$D10&lt;=0,$E10&lt;=0,AND($F10&lt;&gt;"",$F10&lt;=0),AND($G10&lt;&gt;"",$G10&lt;=0),AND($H10&lt;&gt;"",$H10&lt;0)),"Eingabe prüfen",IF($Q10="Kapazität begrenzt","Kapazitätsgrenze prüfen",IF(AND($R10&lt;&gt;"",$R10&gt;Parameter!$B$9),"Bestandsreichweite prüfen","Plausibel")))))),"Eingabe prüfen")</f>
        <v/>
      </c>
    </row>
    <row r="11">
      <c r="A11" s="22" t="inlineStr">
        <is>
          <t>FIK-1006</t>
        </is>
      </c>
      <c r="B11" s="22" t="inlineStr">
        <is>
          <t>Fiktivwelle Moor</t>
        </is>
      </c>
      <c r="C11" s="23" t="n">
        <v>50</v>
      </c>
      <c r="D11" s="24" t="n">
        <v>40</v>
      </c>
      <c r="E11" s="24" t="n">
        <v>250</v>
      </c>
      <c r="F11" s="25" t="n">
        <v>0.15</v>
      </c>
      <c r="G11" s="23" t="n"/>
      <c r="H11" s="23" t="n">
        <v>10</v>
      </c>
      <c r="I11" s="22" t="inlineStr">
        <is>
          <t>Entwurf</t>
        </is>
      </c>
      <c r="J11" s="30">
        <f>IF(OR($A11="",$C11="",$D11="",$E11=""),"",IFERROR(SQRT((2*$C11*$D11)/($E11*IF($F11="",Parameter!$B$7,$F11))),""))</f>
        <v/>
      </c>
      <c r="K11" s="31">
        <f>IF($J11="","",IFERROR(MIN(ROUNDUP($J11/Parameter!$B$8,0)*Parameter!$B$8,IF($G11="",1E+99,$G11)),""))</f>
        <v/>
      </c>
      <c r="L11" s="30">
        <f>IF($K11="","",IFERROR($C11/$K11,""))</f>
        <v/>
      </c>
      <c r="M11" s="32">
        <f>IF($L11="","",IFERROR(Parameter!$B$6/$L11,""))</f>
        <v/>
      </c>
      <c r="N11" s="33">
        <f>IF($L11="","",IFERROR($L11*$D11,""))</f>
        <v/>
      </c>
      <c r="O11" s="33">
        <f>IF($K11="","",IFERROR(($K11/2)*$E11*IF($F11="",Parameter!$B$7,$F11),""))</f>
        <v/>
      </c>
      <c r="P11" s="33">
        <f>IF(OR($N11="",$O11=""),"",IFERROR($N11+$O11,""))</f>
        <v/>
      </c>
      <c r="Q11" s="10">
        <f>IF($K11="","",IFERROR(IF($G11="","Keine Grenze",IF(ROUNDUP($J11/Parameter!$B$8,0)*Parameter!$B$8&gt;$G11,"Kapazität begrenzt","Innerhalb Kapazität")),"Prüfen"))</f>
        <v/>
      </c>
      <c r="R11" s="32">
        <f>IF(OR($A11="",$H11="",$C11=""),"",IFERROR($H11*Parameter!$B$6/$C11,""))</f>
        <v/>
      </c>
      <c r="S11" s="10">
        <f>IFERROR(IF(COUNTA($A11:$I11)=0,"",IF(OR($A11="",$B11="",$C11="",$D11="",$E11="",$I11=""),"Pflichtwert fehlt",IF(COUNTIF($A$6:$A$105,$A11)&gt;1,"Doppelte Artikel-ID",IF(OR($C11&lt;=0,$D11&lt;=0,$E11&lt;=0,AND($F11&lt;&gt;"",$F11&lt;=0),AND($G11&lt;&gt;"",$G11&lt;=0),AND($H11&lt;&gt;"",$H11&lt;0)),"Eingabe prüfen",IF($Q11="Kapazität begrenzt","Kapazitätsgrenze prüfen",IF(AND($R11&lt;&gt;"",$R11&gt;Parameter!$B$9),"Bestandsreichweite prüfen","Plausibel")))))),"Eingabe prüfen")</f>
        <v/>
      </c>
    </row>
    <row r="12">
      <c r="A12" s="22" t="inlineStr">
        <is>
          <t>FIK-1007</t>
        </is>
      </c>
      <c r="B12" s="22" t="inlineStr">
        <is>
          <t>Fiktivplatte Atlas</t>
        </is>
      </c>
      <c r="C12" s="23" t="n">
        <v>18000</v>
      </c>
      <c r="D12" s="24" t="n">
        <v>500</v>
      </c>
      <c r="E12" s="24" t="n">
        <v>45</v>
      </c>
      <c r="F12" s="25" t="n">
        <v>0.12</v>
      </c>
      <c r="G12" s="23" t="n">
        <v>1500</v>
      </c>
      <c r="H12" s="23" t="n">
        <v>700</v>
      </c>
      <c r="I12" s="22" t="inlineStr">
        <is>
          <t>Zur Entscheidung</t>
        </is>
      </c>
      <c r="J12" s="26">
        <f>IF(OR($A12="",$C12="",$D12="",$E12=""),"",IFERROR(SQRT((2*$C12*$D12)/($E12*IF($F12="",Parameter!$B$7,$F12))),""))</f>
        <v/>
      </c>
      <c r="K12" s="27">
        <f>IF($J12="","",IFERROR(MIN(ROUNDUP($J12/Parameter!$B$8,0)*Parameter!$B$8,IF($G12="",1E+99,$G12)),""))</f>
        <v/>
      </c>
      <c r="L12" s="26">
        <f>IF($K12="","",IFERROR($C12/$K12,""))</f>
        <v/>
      </c>
      <c r="M12" s="28">
        <f>IF($L12="","",IFERROR(Parameter!$B$6/$L12,""))</f>
        <v/>
      </c>
      <c r="N12" s="29">
        <f>IF($L12="","",IFERROR($L12*$D12,""))</f>
        <v/>
      </c>
      <c r="O12" s="29">
        <f>IF($K12="","",IFERROR(($K12/2)*$E12*IF($F12="",Parameter!$B$7,$F12),""))</f>
        <v/>
      </c>
      <c r="P12" s="29">
        <f>IF(OR($N12="",$O12=""),"",IFERROR($N12+$O12,""))</f>
        <v/>
      </c>
      <c r="Q12" s="7">
        <f>IF($K12="","",IFERROR(IF($G12="","Keine Grenze",IF(ROUNDUP($J12/Parameter!$B$8,0)*Parameter!$B$8&gt;$G12,"Kapazität begrenzt","Innerhalb Kapazität")),"Prüfen"))</f>
        <v/>
      </c>
      <c r="R12" s="28">
        <f>IF(OR($A12="",$H12="",$C12=""),"",IFERROR($H12*Parameter!$B$6/$C12,""))</f>
        <v/>
      </c>
      <c r="S12" s="7">
        <f>IFERROR(IF(COUNTA($A12:$I12)=0,"",IF(OR($A12="",$B12="",$C12="",$D12="",$E12="",$I12=""),"Pflichtwert fehlt",IF(COUNTIF($A$6:$A$105,$A12)&gt;1,"Doppelte Artikel-ID",IF(OR($C12&lt;=0,$D12&lt;=0,$E12&lt;=0,AND($F12&lt;&gt;"",$F12&lt;=0),AND($G12&lt;&gt;"",$G12&lt;=0),AND($H12&lt;&gt;"",$H12&lt;0)),"Eingabe prüfen",IF($Q12="Kapazität begrenzt","Kapazitätsgrenze prüfen",IF(AND($R12&lt;&gt;"",$R12&gt;Parameter!$B$9),"Bestandsreichweite prüfen","Plausibel")))))),"Eingabe prüfen")</f>
        <v/>
      </c>
    </row>
    <row r="13">
      <c r="A13" s="22" t="inlineStr">
        <is>
          <t>FIK-1008</t>
        </is>
      </c>
      <c r="B13" s="22" t="inlineStr">
        <is>
          <t>Fiktivring Heide</t>
        </is>
      </c>
      <c r="C13" s="23" t="n">
        <v>4200</v>
      </c>
      <c r="D13" s="24" t="n">
        <v>110</v>
      </c>
      <c r="E13" s="24" t="n">
        <v>12</v>
      </c>
      <c r="F13" s="25" t="n">
        <v>0.25</v>
      </c>
      <c r="G13" s="23" t="n">
        <v>800</v>
      </c>
      <c r="H13" s="23" t="n"/>
      <c r="I13" s="22" t="inlineStr">
        <is>
          <t>Geprüft</t>
        </is>
      </c>
      <c r="J13" s="30">
        <f>IF(OR($A13="",$C13="",$D13="",$E13=""),"",IFERROR(SQRT((2*$C13*$D13)/($E13*IF($F13="",Parameter!$B$7,$F13))),""))</f>
        <v/>
      </c>
      <c r="K13" s="31">
        <f>IF($J13="","",IFERROR(MIN(ROUNDUP($J13/Parameter!$B$8,0)*Parameter!$B$8,IF($G13="",1E+99,$G13)),""))</f>
        <v/>
      </c>
      <c r="L13" s="30">
        <f>IF($K13="","",IFERROR($C13/$K13,""))</f>
        <v/>
      </c>
      <c r="M13" s="32">
        <f>IF($L13="","",IFERROR(Parameter!$B$6/$L13,""))</f>
        <v/>
      </c>
      <c r="N13" s="33">
        <f>IF($L13="","",IFERROR($L13*$D13,""))</f>
        <v/>
      </c>
      <c r="O13" s="33">
        <f>IF($K13="","",IFERROR(($K13/2)*$E13*IF($F13="",Parameter!$B$7,$F13),""))</f>
        <v/>
      </c>
      <c r="P13" s="33">
        <f>IF(OR($N13="",$O13=""),"",IFERROR($N13+$O13,""))</f>
        <v/>
      </c>
      <c r="Q13" s="10">
        <f>IF($K13="","",IFERROR(IF($G13="","Keine Grenze",IF(ROUNDUP($J13/Parameter!$B$8,0)*Parameter!$B$8&gt;$G13,"Kapazität begrenzt","Innerhalb Kapazität")),"Prüfen"))</f>
        <v/>
      </c>
      <c r="R13" s="32">
        <f>IF(OR($A13="",$H13="",$C13=""),"",IFERROR($H13*Parameter!$B$6/$C13,""))</f>
        <v/>
      </c>
      <c r="S13" s="10">
        <f>IFERROR(IF(COUNTA($A13:$I13)=0,"",IF(OR($A13="",$B13="",$C13="",$D13="",$E13="",$I13=""),"Pflichtwert fehlt",IF(COUNTIF($A$6:$A$105,$A13)&gt;1,"Doppelte Artikel-ID",IF(OR($C13&lt;=0,$D13&lt;=0,$E13&lt;=0,AND($F13&lt;&gt;"",$F13&lt;=0),AND($G13&lt;&gt;"",$G13&lt;=0),AND($H13&lt;&gt;"",$H13&lt;0)),"Eingabe prüfen",IF($Q13="Kapazität begrenzt","Kapazitätsgrenze prüfen",IF(AND($R13&lt;&gt;"",$R13&gt;Parameter!$B$9),"Bestandsreichweite prüfen","Plausibel")))))),"Eingabe prüfen")</f>
        <v/>
      </c>
    </row>
    <row r="14">
      <c r="A14" s="22" t="inlineStr">
        <is>
          <t>FIK-1009</t>
        </is>
      </c>
      <c r="B14" s="22" t="inlineStr">
        <is>
          <t>Fiktivclip Linde</t>
        </is>
      </c>
      <c r="C14" s="23" t="n">
        <v>100000</v>
      </c>
      <c r="D14" s="24" t="n">
        <v>60</v>
      </c>
      <c r="E14" s="24" t="n">
        <v>1.8</v>
      </c>
      <c r="F14" s="25" t="n"/>
      <c r="G14" s="23" t="n">
        <v>10000</v>
      </c>
      <c r="H14" s="23" t="n">
        <v>4500</v>
      </c>
      <c r="I14" s="22" t="inlineStr">
        <is>
          <t>Geprüft</t>
        </is>
      </c>
      <c r="J14" s="26">
        <f>IF(OR($A14="",$C14="",$D14="",$E14=""),"",IFERROR(SQRT((2*$C14*$D14)/($E14*IF($F14="",Parameter!$B$7,$F14))),""))</f>
        <v/>
      </c>
      <c r="K14" s="27">
        <f>IF($J14="","",IFERROR(MIN(ROUNDUP($J14/Parameter!$B$8,0)*Parameter!$B$8,IF($G14="",1E+99,$G14)),""))</f>
        <v/>
      </c>
      <c r="L14" s="26">
        <f>IF($K14="","",IFERROR($C14/$K14,""))</f>
        <v/>
      </c>
      <c r="M14" s="28">
        <f>IF($L14="","",IFERROR(Parameter!$B$6/$L14,""))</f>
        <v/>
      </c>
      <c r="N14" s="29">
        <f>IF($L14="","",IFERROR($L14*$D14,""))</f>
        <v/>
      </c>
      <c r="O14" s="29">
        <f>IF($K14="","",IFERROR(($K14/2)*$E14*IF($F14="",Parameter!$B$7,$F14),""))</f>
        <v/>
      </c>
      <c r="P14" s="29">
        <f>IF(OR($N14="",$O14=""),"",IFERROR($N14+$O14,""))</f>
        <v/>
      </c>
      <c r="Q14" s="7">
        <f>IF($K14="","",IFERROR(IF($G14="","Keine Grenze",IF(ROUNDUP($J14/Parameter!$B$8,0)*Parameter!$B$8&gt;$G14,"Kapazität begrenzt","Innerhalb Kapazität")),"Prüfen"))</f>
        <v/>
      </c>
      <c r="R14" s="28">
        <f>IF(OR($A14="",$H14="",$C14=""),"",IFERROR($H14*Parameter!$B$6/$C14,""))</f>
        <v/>
      </c>
      <c r="S14" s="7">
        <f>IFERROR(IF(COUNTA($A14:$I14)=0,"",IF(OR($A14="",$B14="",$C14="",$D14="",$E14="",$I14=""),"Pflichtwert fehlt",IF(COUNTIF($A$6:$A$105,$A14)&gt;1,"Doppelte Artikel-ID",IF(OR($C14&lt;=0,$D14&lt;=0,$E14&lt;=0,AND($F14&lt;&gt;"",$F14&lt;=0),AND($G14&lt;&gt;"",$G14&lt;=0),AND($H14&lt;&gt;"",$H14&lt;0)),"Eingabe prüfen",IF($Q14="Kapazität begrenzt","Kapazitätsgrenze prüfen",IF(AND($R14&lt;&gt;"",$R14&gt;Parameter!$B$9),"Bestandsreichweite prüfen","Plausibel")))))),"Eingabe prüfen")</f>
        <v/>
      </c>
    </row>
    <row r="15">
      <c r="A15" s="22" t="inlineStr">
        <is>
          <t>FIK-1010</t>
        </is>
      </c>
      <c r="B15" s="22" t="inlineStr">
        <is>
          <t>Fiktivrahmen Quarz</t>
        </is>
      </c>
      <c r="C15" s="23" t="n">
        <v>1500</v>
      </c>
      <c r="D15" s="24" t="n">
        <v>900</v>
      </c>
      <c r="E15" s="24" t="n">
        <v>75</v>
      </c>
      <c r="F15" s="25" t="n">
        <v>0.1</v>
      </c>
      <c r="G15" s="23" t="n">
        <v>250</v>
      </c>
      <c r="H15" s="23" t="n">
        <v>200</v>
      </c>
      <c r="I15" s="22" t="inlineStr">
        <is>
          <t>Zur Entscheidung</t>
        </is>
      </c>
      <c r="J15" s="30">
        <f>IF(OR($A15="",$C15="",$D15="",$E15=""),"",IFERROR(SQRT((2*$C15*$D15)/($E15*IF($F15="",Parameter!$B$7,$F15))),""))</f>
        <v/>
      </c>
      <c r="K15" s="31">
        <f>IF($J15="","",IFERROR(MIN(ROUNDUP($J15/Parameter!$B$8,0)*Parameter!$B$8,IF($G15="",1E+99,$G15)),""))</f>
        <v/>
      </c>
      <c r="L15" s="30">
        <f>IF($K15="","",IFERROR($C15/$K15,""))</f>
        <v/>
      </c>
      <c r="M15" s="32">
        <f>IF($L15="","",IFERROR(Parameter!$B$6/$L15,""))</f>
        <v/>
      </c>
      <c r="N15" s="33">
        <f>IF($L15="","",IFERROR($L15*$D15,""))</f>
        <v/>
      </c>
      <c r="O15" s="33">
        <f>IF($K15="","",IFERROR(($K15/2)*$E15*IF($F15="",Parameter!$B$7,$F15),""))</f>
        <v/>
      </c>
      <c r="P15" s="33">
        <f>IF(OR($N15="",$O15=""),"",IFERROR($N15+$O15,""))</f>
        <v/>
      </c>
      <c r="Q15" s="10">
        <f>IF($K15="","",IFERROR(IF($G15="","Keine Grenze",IF(ROUNDUP($J15/Parameter!$B$8,0)*Parameter!$B$8&gt;$G15,"Kapazität begrenzt","Innerhalb Kapazität")),"Prüfen"))</f>
        <v/>
      </c>
      <c r="R15" s="32">
        <f>IF(OR($A15="",$H15="",$C15=""),"",IFERROR($H15*Parameter!$B$6/$C15,""))</f>
        <v/>
      </c>
      <c r="S15" s="10">
        <f>IFERROR(IF(COUNTA($A15:$I15)=0,"",IF(OR($A15="",$B15="",$C15="",$D15="",$E15="",$I15=""),"Pflichtwert fehlt",IF(COUNTIF($A$6:$A$105,$A15)&gt;1,"Doppelte Artikel-ID",IF(OR($C15&lt;=0,$D15&lt;=0,$E15&lt;=0,AND($F15&lt;&gt;"",$F15&lt;=0),AND($G15&lt;&gt;"",$G15&lt;=0),AND($H15&lt;&gt;"",$H15&lt;0)),"Eingabe prüfen",IF($Q15="Kapazität begrenzt","Kapazitätsgrenze prüfen",IF(AND($R15&lt;&gt;"",$R15&gt;Parameter!$B$9),"Bestandsreichweite prüfen","Plausibel")))))),"Eingabe prüfen")</f>
        <v/>
      </c>
    </row>
    <row r="16">
      <c r="A16" s="22" t="n"/>
      <c r="B16" s="22" t="n"/>
      <c r="C16" s="23" t="n"/>
      <c r="D16" s="24" t="n"/>
      <c r="E16" s="24" t="n"/>
      <c r="F16" s="25" t="n"/>
      <c r="G16" s="23" t="n"/>
      <c r="H16" s="23" t="n"/>
      <c r="I16" s="22" t="n"/>
      <c r="J16" s="26">
        <f>IF(OR($A16="",$C16="",$D16="",$E16=""),"",IFERROR(SQRT((2*$C16*$D16)/($E16*IF($F16="",Parameter!$B$7,$F16))),""))</f>
        <v/>
      </c>
      <c r="K16" s="27">
        <f>IF($J16="","",IFERROR(MIN(ROUNDUP($J16/Parameter!$B$8,0)*Parameter!$B$8,IF($G16="",1E+99,$G16)),""))</f>
        <v/>
      </c>
      <c r="L16" s="26">
        <f>IF($K16="","",IFERROR($C16/$K16,""))</f>
        <v/>
      </c>
      <c r="M16" s="28">
        <f>IF($L16="","",IFERROR(Parameter!$B$6/$L16,""))</f>
        <v/>
      </c>
      <c r="N16" s="29">
        <f>IF($L16="","",IFERROR($L16*$D16,""))</f>
        <v/>
      </c>
      <c r="O16" s="29">
        <f>IF($K16="","",IFERROR(($K16/2)*$E16*IF($F16="",Parameter!$B$7,$F16),""))</f>
        <v/>
      </c>
      <c r="P16" s="29">
        <f>IF(OR($N16="",$O16=""),"",IFERROR($N16+$O16,""))</f>
        <v/>
      </c>
      <c r="Q16" s="7">
        <f>IF($K16="","",IFERROR(IF($G16="","Keine Grenze",IF(ROUNDUP($J16/Parameter!$B$8,0)*Parameter!$B$8&gt;$G16,"Kapazität begrenzt","Innerhalb Kapazität")),"Prüfen"))</f>
        <v/>
      </c>
      <c r="R16" s="28">
        <f>IF(OR($A16="",$H16="",$C16=""),"",IFERROR($H16*Parameter!$B$6/$C16,""))</f>
        <v/>
      </c>
      <c r="S16" s="7">
        <f>IFERROR(IF(COUNTA($A16:$I16)=0,"",IF(OR($A16="",$B16="",$C16="",$D16="",$E16="",$I16=""),"Pflichtwert fehlt",IF(COUNTIF($A$6:$A$105,$A16)&gt;1,"Doppelte Artikel-ID",IF(OR($C16&lt;=0,$D16&lt;=0,$E16&lt;=0,AND($F16&lt;&gt;"",$F16&lt;=0),AND($G16&lt;&gt;"",$G16&lt;=0),AND($H16&lt;&gt;"",$H16&lt;0)),"Eingabe prüfen",IF($Q16="Kapazität begrenzt","Kapazitätsgrenze prüfen",IF(AND($R16&lt;&gt;"",$R16&gt;Parameter!$B$9),"Bestandsreichweite prüfen","Plausibel")))))),"Eingabe prüfen")</f>
        <v/>
      </c>
    </row>
    <row r="17">
      <c r="A17" s="22" t="n"/>
      <c r="B17" s="22" t="n"/>
      <c r="C17" s="23" t="n"/>
      <c r="D17" s="24" t="n"/>
      <c r="E17" s="24" t="n"/>
      <c r="F17" s="25" t="n"/>
      <c r="G17" s="23" t="n"/>
      <c r="H17" s="23" t="n"/>
      <c r="I17" s="22" t="n"/>
      <c r="J17" s="30">
        <f>IF(OR($A17="",$C17="",$D17="",$E17=""),"",IFERROR(SQRT((2*$C17*$D17)/($E17*IF($F17="",Parameter!$B$7,$F17))),""))</f>
        <v/>
      </c>
      <c r="K17" s="31">
        <f>IF($J17="","",IFERROR(MIN(ROUNDUP($J17/Parameter!$B$8,0)*Parameter!$B$8,IF($G17="",1E+99,$G17)),""))</f>
        <v/>
      </c>
      <c r="L17" s="30">
        <f>IF($K17="","",IFERROR($C17/$K17,""))</f>
        <v/>
      </c>
      <c r="M17" s="32">
        <f>IF($L17="","",IFERROR(Parameter!$B$6/$L17,""))</f>
        <v/>
      </c>
      <c r="N17" s="33">
        <f>IF($L17="","",IFERROR($L17*$D17,""))</f>
        <v/>
      </c>
      <c r="O17" s="33">
        <f>IF($K17="","",IFERROR(($K17/2)*$E17*IF($F17="",Parameter!$B$7,$F17),""))</f>
        <v/>
      </c>
      <c r="P17" s="33">
        <f>IF(OR($N17="",$O17=""),"",IFERROR($N17+$O17,""))</f>
        <v/>
      </c>
      <c r="Q17" s="10">
        <f>IF($K17="","",IFERROR(IF($G17="","Keine Grenze",IF(ROUNDUP($J17/Parameter!$B$8,0)*Parameter!$B$8&gt;$G17,"Kapazität begrenzt","Innerhalb Kapazität")),"Prüfen"))</f>
        <v/>
      </c>
      <c r="R17" s="32">
        <f>IF(OR($A17="",$H17="",$C17=""),"",IFERROR($H17*Parameter!$B$6/$C17,""))</f>
        <v/>
      </c>
      <c r="S17" s="10">
        <f>IFERROR(IF(COUNTA($A17:$I17)=0,"",IF(OR($A17="",$B17="",$C17="",$D17="",$E17="",$I17=""),"Pflichtwert fehlt",IF(COUNTIF($A$6:$A$105,$A17)&gt;1,"Doppelte Artikel-ID",IF(OR($C17&lt;=0,$D17&lt;=0,$E17&lt;=0,AND($F17&lt;&gt;"",$F17&lt;=0),AND($G17&lt;&gt;"",$G17&lt;=0),AND($H17&lt;&gt;"",$H17&lt;0)),"Eingabe prüfen",IF($Q17="Kapazität begrenzt","Kapazitätsgrenze prüfen",IF(AND($R17&lt;&gt;"",$R17&gt;Parameter!$B$9),"Bestandsreichweite prüfen","Plausibel")))))),"Eingabe prüfen")</f>
        <v/>
      </c>
    </row>
    <row r="18">
      <c r="A18" s="22" t="n"/>
      <c r="B18" s="22" t="n"/>
      <c r="C18" s="23" t="n"/>
      <c r="D18" s="24" t="n"/>
      <c r="E18" s="24" t="n"/>
      <c r="F18" s="25" t="n"/>
      <c r="G18" s="23" t="n"/>
      <c r="H18" s="23" t="n"/>
      <c r="I18" s="22" t="n"/>
      <c r="J18" s="26">
        <f>IF(OR($A18="",$C18="",$D18="",$E18=""),"",IFERROR(SQRT((2*$C18*$D18)/($E18*IF($F18="",Parameter!$B$7,$F18))),""))</f>
        <v/>
      </c>
      <c r="K18" s="27">
        <f>IF($J18="","",IFERROR(MIN(ROUNDUP($J18/Parameter!$B$8,0)*Parameter!$B$8,IF($G18="",1E+99,$G18)),""))</f>
        <v/>
      </c>
      <c r="L18" s="26">
        <f>IF($K18="","",IFERROR($C18/$K18,""))</f>
        <v/>
      </c>
      <c r="M18" s="28">
        <f>IF($L18="","",IFERROR(Parameter!$B$6/$L18,""))</f>
        <v/>
      </c>
      <c r="N18" s="29">
        <f>IF($L18="","",IFERROR($L18*$D18,""))</f>
        <v/>
      </c>
      <c r="O18" s="29">
        <f>IF($K18="","",IFERROR(($K18/2)*$E18*IF($F18="",Parameter!$B$7,$F18),""))</f>
        <v/>
      </c>
      <c r="P18" s="29">
        <f>IF(OR($N18="",$O18=""),"",IFERROR($N18+$O18,""))</f>
        <v/>
      </c>
      <c r="Q18" s="7">
        <f>IF($K18="","",IFERROR(IF($G18="","Keine Grenze",IF(ROUNDUP($J18/Parameter!$B$8,0)*Parameter!$B$8&gt;$G18,"Kapazität begrenzt","Innerhalb Kapazität")),"Prüfen"))</f>
        <v/>
      </c>
      <c r="R18" s="28">
        <f>IF(OR($A18="",$H18="",$C18=""),"",IFERROR($H18*Parameter!$B$6/$C18,""))</f>
        <v/>
      </c>
      <c r="S18" s="7">
        <f>IFERROR(IF(COUNTA($A18:$I18)=0,"",IF(OR($A18="",$B18="",$C18="",$D18="",$E18="",$I18=""),"Pflichtwert fehlt",IF(COUNTIF($A$6:$A$105,$A18)&gt;1,"Doppelte Artikel-ID",IF(OR($C18&lt;=0,$D18&lt;=0,$E18&lt;=0,AND($F18&lt;&gt;"",$F18&lt;=0),AND($G18&lt;&gt;"",$G18&lt;=0),AND($H18&lt;&gt;"",$H18&lt;0)),"Eingabe prüfen",IF($Q18="Kapazität begrenzt","Kapazitätsgrenze prüfen",IF(AND($R18&lt;&gt;"",$R18&gt;Parameter!$B$9),"Bestandsreichweite prüfen","Plausibel")))))),"Eingabe prüfen")</f>
        <v/>
      </c>
    </row>
    <row r="19">
      <c r="A19" s="22" t="n"/>
      <c r="B19" s="22" t="n"/>
      <c r="C19" s="23" t="n"/>
      <c r="D19" s="24" t="n"/>
      <c r="E19" s="24" t="n"/>
      <c r="F19" s="25" t="n"/>
      <c r="G19" s="23" t="n"/>
      <c r="H19" s="23" t="n"/>
      <c r="I19" s="22" t="n"/>
      <c r="J19" s="30">
        <f>IF(OR($A19="",$C19="",$D19="",$E19=""),"",IFERROR(SQRT((2*$C19*$D19)/($E19*IF($F19="",Parameter!$B$7,$F19))),""))</f>
        <v/>
      </c>
      <c r="K19" s="31">
        <f>IF($J19="","",IFERROR(MIN(ROUNDUP($J19/Parameter!$B$8,0)*Parameter!$B$8,IF($G19="",1E+99,$G19)),""))</f>
        <v/>
      </c>
      <c r="L19" s="30">
        <f>IF($K19="","",IFERROR($C19/$K19,""))</f>
        <v/>
      </c>
      <c r="M19" s="32">
        <f>IF($L19="","",IFERROR(Parameter!$B$6/$L19,""))</f>
        <v/>
      </c>
      <c r="N19" s="33">
        <f>IF($L19="","",IFERROR($L19*$D19,""))</f>
        <v/>
      </c>
      <c r="O19" s="33">
        <f>IF($K19="","",IFERROR(($K19/2)*$E19*IF($F19="",Parameter!$B$7,$F19),""))</f>
        <v/>
      </c>
      <c r="P19" s="33">
        <f>IF(OR($N19="",$O19=""),"",IFERROR($N19+$O19,""))</f>
        <v/>
      </c>
      <c r="Q19" s="10">
        <f>IF($K19="","",IFERROR(IF($G19="","Keine Grenze",IF(ROUNDUP($J19/Parameter!$B$8,0)*Parameter!$B$8&gt;$G19,"Kapazität begrenzt","Innerhalb Kapazität")),"Prüfen"))</f>
        <v/>
      </c>
      <c r="R19" s="32">
        <f>IF(OR($A19="",$H19="",$C19=""),"",IFERROR($H19*Parameter!$B$6/$C19,""))</f>
        <v/>
      </c>
      <c r="S19" s="10">
        <f>IFERROR(IF(COUNTA($A19:$I19)=0,"",IF(OR($A19="",$B19="",$C19="",$D19="",$E19="",$I19=""),"Pflichtwert fehlt",IF(COUNTIF($A$6:$A$105,$A19)&gt;1,"Doppelte Artikel-ID",IF(OR($C19&lt;=0,$D19&lt;=0,$E19&lt;=0,AND($F19&lt;&gt;"",$F19&lt;=0),AND($G19&lt;&gt;"",$G19&lt;=0),AND($H19&lt;&gt;"",$H19&lt;0)),"Eingabe prüfen",IF($Q19="Kapazität begrenzt","Kapazitätsgrenze prüfen",IF(AND($R19&lt;&gt;"",$R19&gt;Parameter!$B$9),"Bestandsreichweite prüfen","Plausibel")))))),"Eingabe prüfen")</f>
        <v/>
      </c>
    </row>
    <row r="20">
      <c r="A20" s="22" t="n"/>
      <c r="B20" s="22" t="n"/>
      <c r="C20" s="23" t="n"/>
      <c r="D20" s="24" t="n"/>
      <c r="E20" s="24" t="n"/>
      <c r="F20" s="25" t="n"/>
      <c r="G20" s="23" t="n"/>
      <c r="H20" s="23" t="n"/>
      <c r="I20" s="22" t="n"/>
      <c r="J20" s="26">
        <f>IF(OR($A20="",$C20="",$D20="",$E20=""),"",IFERROR(SQRT((2*$C20*$D20)/($E20*IF($F20="",Parameter!$B$7,$F20))),""))</f>
        <v/>
      </c>
      <c r="K20" s="27">
        <f>IF($J20="","",IFERROR(MIN(ROUNDUP($J20/Parameter!$B$8,0)*Parameter!$B$8,IF($G20="",1E+99,$G20)),""))</f>
        <v/>
      </c>
      <c r="L20" s="26">
        <f>IF($K20="","",IFERROR($C20/$K20,""))</f>
        <v/>
      </c>
      <c r="M20" s="28">
        <f>IF($L20="","",IFERROR(Parameter!$B$6/$L20,""))</f>
        <v/>
      </c>
      <c r="N20" s="29">
        <f>IF($L20="","",IFERROR($L20*$D20,""))</f>
        <v/>
      </c>
      <c r="O20" s="29">
        <f>IF($K20="","",IFERROR(($K20/2)*$E20*IF($F20="",Parameter!$B$7,$F20),""))</f>
        <v/>
      </c>
      <c r="P20" s="29">
        <f>IF(OR($N20="",$O20=""),"",IFERROR($N20+$O20,""))</f>
        <v/>
      </c>
      <c r="Q20" s="7">
        <f>IF($K20="","",IFERROR(IF($G20="","Keine Grenze",IF(ROUNDUP($J20/Parameter!$B$8,0)*Parameter!$B$8&gt;$G20,"Kapazität begrenzt","Innerhalb Kapazität")),"Prüfen"))</f>
        <v/>
      </c>
      <c r="R20" s="28">
        <f>IF(OR($A20="",$H20="",$C20=""),"",IFERROR($H20*Parameter!$B$6/$C20,""))</f>
        <v/>
      </c>
      <c r="S20" s="7">
        <f>IFERROR(IF(COUNTA($A20:$I20)=0,"",IF(OR($A20="",$B20="",$C20="",$D20="",$E20="",$I20=""),"Pflichtwert fehlt",IF(COUNTIF($A$6:$A$105,$A20)&gt;1,"Doppelte Artikel-ID",IF(OR($C20&lt;=0,$D20&lt;=0,$E20&lt;=0,AND($F20&lt;&gt;"",$F20&lt;=0),AND($G20&lt;&gt;"",$G20&lt;=0),AND($H20&lt;&gt;"",$H20&lt;0)),"Eingabe prüfen",IF($Q20="Kapazität begrenzt","Kapazitätsgrenze prüfen",IF(AND($R20&lt;&gt;"",$R20&gt;Parameter!$B$9),"Bestandsreichweite prüfen","Plausibel")))))),"Eingabe prüfen")</f>
        <v/>
      </c>
    </row>
    <row r="21">
      <c r="A21" s="22" t="n"/>
      <c r="B21" s="22" t="n"/>
      <c r="C21" s="23" t="n"/>
      <c r="D21" s="24" t="n"/>
      <c r="E21" s="24" t="n"/>
      <c r="F21" s="25" t="n"/>
      <c r="G21" s="23" t="n"/>
      <c r="H21" s="23" t="n"/>
      <c r="I21" s="22" t="n"/>
      <c r="J21" s="30">
        <f>IF(OR($A21="",$C21="",$D21="",$E21=""),"",IFERROR(SQRT((2*$C21*$D21)/($E21*IF($F21="",Parameter!$B$7,$F21))),""))</f>
        <v/>
      </c>
      <c r="K21" s="31">
        <f>IF($J21="","",IFERROR(MIN(ROUNDUP($J21/Parameter!$B$8,0)*Parameter!$B$8,IF($G21="",1E+99,$G21)),""))</f>
        <v/>
      </c>
      <c r="L21" s="30">
        <f>IF($K21="","",IFERROR($C21/$K21,""))</f>
        <v/>
      </c>
      <c r="M21" s="32">
        <f>IF($L21="","",IFERROR(Parameter!$B$6/$L21,""))</f>
        <v/>
      </c>
      <c r="N21" s="33">
        <f>IF($L21="","",IFERROR($L21*$D21,""))</f>
        <v/>
      </c>
      <c r="O21" s="33">
        <f>IF($K21="","",IFERROR(($K21/2)*$E21*IF($F21="",Parameter!$B$7,$F21),""))</f>
        <v/>
      </c>
      <c r="P21" s="33">
        <f>IF(OR($N21="",$O21=""),"",IFERROR($N21+$O21,""))</f>
        <v/>
      </c>
      <c r="Q21" s="10">
        <f>IF($K21="","",IFERROR(IF($G21="","Keine Grenze",IF(ROUNDUP($J21/Parameter!$B$8,0)*Parameter!$B$8&gt;$G21,"Kapazität begrenzt","Innerhalb Kapazität")),"Prüfen"))</f>
        <v/>
      </c>
      <c r="R21" s="32">
        <f>IF(OR($A21="",$H21="",$C21=""),"",IFERROR($H21*Parameter!$B$6/$C21,""))</f>
        <v/>
      </c>
      <c r="S21" s="10">
        <f>IFERROR(IF(COUNTA($A21:$I21)=0,"",IF(OR($A21="",$B21="",$C21="",$D21="",$E21="",$I21=""),"Pflichtwert fehlt",IF(COUNTIF($A$6:$A$105,$A21)&gt;1,"Doppelte Artikel-ID",IF(OR($C21&lt;=0,$D21&lt;=0,$E21&lt;=0,AND($F21&lt;&gt;"",$F21&lt;=0),AND($G21&lt;&gt;"",$G21&lt;=0),AND($H21&lt;&gt;"",$H21&lt;0)),"Eingabe prüfen",IF($Q21="Kapazität begrenzt","Kapazitätsgrenze prüfen",IF(AND($R21&lt;&gt;"",$R21&gt;Parameter!$B$9),"Bestandsreichweite prüfen","Plausibel")))))),"Eingabe prüfen")</f>
        <v/>
      </c>
    </row>
    <row r="22">
      <c r="A22" s="22" t="n"/>
      <c r="B22" s="22" t="n"/>
      <c r="C22" s="23" t="n"/>
      <c r="D22" s="24" t="n"/>
      <c r="E22" s="24" t="n"/>
      <c r="F22" s="25" t="n"/>
      <c r="G22" s="23" t="n"/>
      <c r="H22" s="23" t="n"/>
      <c r="I22" s="22" t="n"/>
      <c r="J22" s="26">
        <f>IF(OR($A22="",$C22="",$D22="",$E22=""),"",IFERROR(SQRT((2*$C22*$D22)/($E22*IF($F22="",Parameter!$B$7,$F22))),""))</f>
        <v/>
      </c>
      <c r="K22" s="27">
        <f>IF($J22="","",IFERROR(MIN(ROUNDUP($J22/Parameter!$B$8,0)*Parameter!$B$8,IF($G22="",1E+99,$G22)),""))</f>
        <v/>
      </c>
      <c r="L22" s="26">
        <f>IF($K22="","",IFERROR($C22/$K22,""))</f>
        <v/>
      </c>
      <c r="M22" s="28">
        <f>IF($L22="","",IFERROR(Parameter!$B$6/$L22,""))</f>
        <v/>
      </c>
      <c r="N22" s="29">
        <f>IF($L22="","",IFERROR($L22*$D22,""))</f>
        <v/>
      </c>
      <c r="O22" s="29">
        <f>IF($K22="","",IFERROR(($K22/2)*$E22*IF($F22="",Parameter!$B$7,$F22),""))</f>
        <v/>
      </c>
      <c r="P22" s="29">
        <f>IF(OR($N22="",$O22=""),"",IFERROR($N22+$O22,""))</f>
        <v/>
      </c>
      <c r="Q22" s="7">
        <f>IF($K22="","",IFERROR(IF($G22="","Keine Grenze",IF(ROUNDUP($J22/Parameter!$B$8,0)*Parameter!$B$8&gt;$G22,"Kapazität begrenzt","Innerhalb Kapazität")),"Prüfen"))</f>
        <v/>
      </c>
      <c r="R22" s="28">
        <f>IF(OR($A22="",$H22="",$C22=""),"",IFERROR($H22*Parameter!$B$6/$C22,""))</f>
        <v/>
      </c>
      <c r="S22" s="7">
        <f>IFERROR(IF(COUNTA($A22:$I22)=0,"",IF(OR($A22="",$B22="",$C22="",$D22="",$E22="",$I22=""),"Pflichtwert fehlt",IF(COUNTIF($A$6:$A$105,$A22)&gt;1,"Doppelte Artikel-ID",IF(OR($C22&lt;=0,$D22&lt;=0,$E22&lt;=0,AND($F22&lt;&gt;"",$F22&lt;=0),AND($G22&lt;&gt;"",$G22&lt;=0),AND($H22&lt;&gt;"",$H22&lt;0)),"Eingabe prüfen",IF($Q22="Kapazität begrenzt","Kapazitätsgrenze prüfen",IF(AND($R22&lt;&gt;"",$R22&gt;Parameter!$B$9),"Bestandsreichweite prüfen","Plausibel")))))),"Eingabe prüfen")</f>
        <v/>
      </c>
    </row>
    <row r="23">
      <c r="A23" s="22" t="n"/>
      <c r="B23" s="22" t="n"/>
      <c r="C23" s="23" t="n"/>
      <c r="D23" s="24" t="n"/>
      <c r="E23" s="24" t="n"/>
      <c r="F23" s="25" t="n"/>
      <c r="G23" s="23" t="n"/>
      <c r="H23" s="23" t="n"/>
      <c r="I23" s="22" t="n"/>
      <c r="J23" s="30">
        <f>IF(OR($A23="",$C23="",$D23="",$E23=""),"",IFERROR(SQRT((2*$C23*$D23)/($E23*IF($F23="",Parameter!$B$7,$F23))),""))</f>
        <v/>
      </c>
      <c r="K23" s="31">
        <f>IF($J23="","",IFERROR(MIN(ROUNDUP($J23/Parameter!$B$8,0)*Parameter!$B$8,IF($G23="",1E+99,$G23)),""))</f>
        <v/>
      </c>
      <c r="L23" s="30">
        <f>IF($K23="","",IFERROR($C23/$K23,""))</f>
        <v/>
      </c>
      <c r="M23" s="32">
        <f>IF($L23="","",IFERROR(Parameter!$B$6/$L23,""))</f>
        <v/>
      </c>
      <c r="N23" s="33">
        <f>IF($L23="","",IFERROR($L23*$D23,""))</f>
        <v/>
      </c>
      <c r="O23" s="33">
        <f>IF($K23="","",IFERROR(($K23/2)*$E23*IF($F23="",Parameter!$B$7,$F23),""))</f>
        <v/>
      </c>
      <c r="P23" s="33">
        <f>IF(OR($N23="",$O23=""),"",IFERROR($N23+$O23,""))</f>
        <v/>
      </c>
      <c r="Q23" s="10">
        <f>IF($K23="","",IFERROR(IF($G23="","Keine Grenze",IF(ROUNDUP($J23/Parameter!$B$8,0)*Parameter!$B$8&gt;$G23,"Kapazität begrenzt","Innerhalb Kapazität")),"Prüfen"))</f>
        <v/>
      </c>
      <c r="R23" s="32">
        <f>IF(OR($A23="",$H23="",$C23=""),"",IFERROR($H23*Parameter!$B$6/$C23,""))</f>
        <v/>
      </c>
      <c r="S23" s="10">
        <f>IFERROR(IF(COUNTA($A23:$I23)=0,"",IF(OR($A23="",$B23="",$C23="",$D23="",$E23="",$I23=""),"Pflichtwert fehlt",IF(COUNTIF($A$6:$A$105,$A23)&gt;1,"Doppelte Artikel-ID",IF(OR($C23&lt;=0,$D23&lt;=0,$E23&lt;=0,AND($F23&lt;&gt;"",$F23&lt;=0),AND($G23&lt;&gt;"",$G23&lt;=0),AND($H23&lt;&gt;"",$H23&lt;0)),"Eingabe prüfen",IF($Q23="Kapazität begrenzt","Kapazitätsgrenze prüfen",IF(AND($R23&lt;&gt;"",$R23&gt;Parameter!$B$9),"Bestandsreichweite prüfen","Plausibel")))))),"Eingabe prüfen")</f>
        <v/>
      </c>
    </row>
    <row r="24">
      <c r="A24" s="22" t="n"/>
      <c r="B24" s="22" t="n"/>
      <c r="C24" s="23" t="n"/>
      <c r="D24" s="24" t="n"/>
      <c r="E24" s="24" t="n"/>
      <c r="F24" s="25" t="n"/>
      <c r="G24" s="23" t="n"/>
      <c r="H24" s="23" t="n"/>
      <c r="I24" s="22" t="n"/>
      <c r="J24" s="26">
        <f>IF(OR($A24="",$C24="",$D24="",$E24=""),"",IFERROR(SQRT((2*$C24*$D24)/($E24*IF($F24="",Parameter!$B$7,$F24))),""))</f>
        <v/>
      </c>
      <c r="K24" s="27">
        <f>IF($J24="","",IFERROR(MIN(ROUNDUP($J24/Parameter!$B$8,0)*Parameter!$B$8,IF($G24="",1E+99,$G24)),""))</f>
        <v/>
      </c>
      <c r="L24" s="26">
        <f>IF($K24="","",IFERROR($C24/$K24,""))</f>
        <v/>
      </c>
      <c r="M24" s="28">
        <f>IF($L24="","",IFERROR(Parameter!$B$6/$L24,""))</f>
        <v/>
      </c>
      <c r="N24" s="29">
        <f>IF($L24="","",IFERROR($L24*$D24,""))</f>
        <v/>
      </c>
      <c r="O24" s="29">
        <f>IF($K24="","",IFERROR(($K24/2)*$E24*IF($F24="",Parameter!$B$7,$F24),""))</f>
        <v/>
      </c>
      <c r="P24" s="29">
        <f>IF(OR($N24="",$O24=""),"",IFERROR($N24+$O24,""))</f>
        <v/>
      </c>
      <c r="Q24" s="7">
        <f>IF($K24="","",IFERROR(IF($G24="","Keine Grenze",IF(ROUNDUP($J24/Parameter!$B$8,0)*Parameter!$B$8&gt;$G24,"Kapazität begrenzt","Innerhalb Kapazität")),"Prüfen"))</f>
        <v/>
      </c>
      <c r="R24" s="28">
        <f>IF(OR($A24="",$H24="",$C24=""),"",IFERROR($H24*Parameter!$B$6/$C24,""))</f>
        <v/>
      </c>
      <c r="S24" s="7">
        <f>IFERROR(IF(COUNTA($A24:$I24)=0,"",IF(OR($A24="",$B24="",$C24="",$D24="",$E24="",$I24=""),"Pflichtwert fehlt",IF(COUNTIF($A$6:$A$105,$A24)&gt;1,"Doppelte Artikel-ID",IF(OR($C24&lt;=0,$D24&lt;=0,$E24&lt;=0,AND($F24&lt;&gt;"",$F24&lt;=0),AND($G24&lt;&gt;"",$G24&lt;=0),AND($H24&lt;&gt;"",$H24&lt;0)),"Eingabe prüfen",IF($Q24="Kapazität begrenzt","Kapazitätsgrenze prüfen",IF(AND($R24&lt;&gt;"",$R24&gt;Parameter!$B$9),"Bestandsreichweite prüfen","Plausibel")))))),"Eingabe prüfen")</f>
        <v/>
      </c>
    </row>
    <row r="25">
      <c r="A25" s="22" t="n"/>
      <c r="B25" s="22" t="n"/>
      <c r="C25" s="23" t="n"/>
      <c r="D25" s="24" t="n"/>
      <c r="E25" s="24" t="n"/>
      <c r="F25" s="25" t="n"/>
      <c r="G25" s="23" t="n"/>
      <c r="H25" s="23" t="n"/>
      <c r="I25" s="22" t="n"/>
      <c r="J25" s="30">
        <f>IF(OR($A25="",$C25="",$D25="",$E25=""),"",IFERROR(SQRT((2*$C25*$D25)/($E25*IF($F25="",Parameter!$B$7,$F25))),""))</f>
        <v/>
      </c>
      <c r="K25" s="31">
        <f>IF($J25="","",IFERROR(MIN(ROUNDUP($J25/Parameter!$B$8,0)*Parameter!$B$8,IF($G25="",1E+99,$G25)),""))</f>
        <v/>
      </c>
      <c r="L25" s="30">
        <f>IF($K25="","",IFERROR($C25/$K25,""))</f>
        <v/>
      </c>
      <c r="M25" s="32">
        <f>IF($L25="","",IFERROR(Parameter!$B$6/$L25,""))</f>
        <v/>
      </c>
      <c r="N25" s="33">
        <f>IF($L25="","",IFERROR($L25*$D25,""))</f>
        <v/>
      </c>
      <c r="O25" s="33">
        <f>IF($K25="","",IFERROR(($K25/2)*$E25*IF($F25="",Parameter!$B$7,$F25),""))</f>
        <v/>
      </c>
      <c r="P25" s="33">
        <f>IF(OR($N25="",$O25=""),"",IFERROR($N25+$O25,""))</f>
        <v/>
      </c>
      <c r="Q25" s="10">
        <f>IF($K25="","",IFERROR(IF($G25="","Keine Grenze",IF(ROUNDUP($J25/Parameter!$B$8,0)*Parameter!$B$8&gt;$G25,"Kapazität begrenzt","Innerhalb Kapazität")),"Prüfen"))</f>
        <v/>
      </c>
      <c r="R25" s="32">
        <f>IF(OR($A25="",$H25="",$C25=""),"",IFERROR($H25*Parameter!$B$6/$C25,""))</f>
        <v/>
      </c>
      <c r="S25" s="10">
        <f>IFERROR(IF(COUNTA($A25:$I25)=0,"",IF(OR($A25="",$B25="",$C25="",$D25="",$E25="",$I25=""),"Pflichtwert fehlt",IF(COUNTIF($A$6:$A$105,$A25)&gt;1,"Doppelte Artikel-ID",IF(OR($C25&lt;=0,$D25&lt;=0,$E25&lt;=0,AND($F25&lt;&gt;"",$F25&lt;=0),AND($G25&lt;&gt;"",$G25&lt;=0),AND($H25&lt;&gt;"",$H25&lt;0)),"Eingabe prüfen",IF($Q25="Kapazität begrenzt","Kapazitätsgrenze prüfen",IF(AND($R25&lt;&gt;"",$R25&gt;Parameter!$B$9),"Bestandsreichweite prüfen","Plausibel")))))),"Eingabe prüfen")</f>
        <v/>
      </c>
    </row>
    <row r="26">
      <c r="A26" s="22" t="n"/>
      <c r="B26" s="22" t="n"/>
      <c r="C26" s="23" t="n"/>
      <c r="D26" s="24" t="n"/>
      <c r="E26" s="24" t="n"/>
      <c r="F26" s="25" t="n"/>
      <c r="G26" s="23" t="n"/>
      <c r="H26" s="23" t="n"/>
      <c r="I26" s="22" t="n"/>
      <c r="J26" s="26">
        <f>IF(OR($A26="",$C26="",$D26="",$E26=""),"",IFERROR(SQRT((2*$C26*$D26)/($E26*IF($F26="",Parameter!$B$7,$F26))),""))</f>
        <v/>
      </c>
      <c r="K26" s="27">
        <f>IF($J26="","",IFERROR(MIN(ROUNDUP($J26/Parameter!$B$8,0)*Parameter!$B$8,IF($G26="",1E+99,$G26)),""))</f>
        <v/>
      </c>
      <c r="L26" s="26">
        <f>IF($K26="","",IFERROR($C26/$K26,""))</f>
        <v/>
      </c>
      <c r="M26" s="28">
        <f>IF($L26="","",IFERROR(Parameter!$B$6/$L26,""))</f>
        <v/>
      </c>
      <c r="N26" s="29">
        <f>IF($L26="","",IFERROR($L26*$D26,""))</f>
        <v/>
      </c>
      <c r="O26" s="29">
        <f>IF($K26="","",IFERROR(($K26/2)*$E26*IF($F26="",Parameter!$B$7,$F26),""))</f>
        <v/>
      </c>
      <c r="P26" s="29">
        <f>IF(OR($N26="",$O26=""),"",IFERROR($N26+$O26,""))</f>
        <v/>
      </c>
      <c r="Q26" s="7">
        <f>IF($K26="","",IFERROR(IF($G26="","Keine Grenze",IF(ROUNDUP($J26/Parameter!$B$8,0)*Parameter!$B$8&gt;$G26,"Kapazität begrenzt","Innerhalb Kapazität")),"Prüfen"))</f>
        <v/>
      </c>
      <c r="R26" s="28">
        <f>IF(OR($A26="",$H26="",$C26=""),"",IFERROR($H26*Parameter!$B$6/$C26,""))</f>
        <v/>
      </c>
      <c r="S26" s="7">
        <f>IFERROR(IF(COUNTA($A26:$I26)=0,"",IF(OR($A26="",$B26="",$C26="",$D26="",$E26="",$I26=""),"Pflichtwert fehlt",IF(COUNTIF($A$6:$A$105,$A26)&gt;1,"Doppelte Artikel-ID",IF(OR($C26&lt;=0,$D26&lt;=0,$E26&lt;=0,AND($F26&lt;&gt;"",$F26&lt;=0),AND($G26&lt;&gt;"",$G26&lt;=0),AND($H26&lt;&gt;"",$H26&lt;0)),"Eingabe prüfen",IF($Q26="Kapazität begrenzt","Kapazitätsgrenze prüfen",IF(AND($R26&lt;&gt;"",$R26&gt;Parameter!$B$9),"Bestandsreichweite prüfen","Plausibel")))))),"Eingabe prüfen")</f>
        <v/>
      </c>
    </row>
    <row r="27">
      <c r="A27" s="22" t="n"/>
      <c r="B27" s="22" t="n"/>
      <c r="C27" s="23" t="n"/>
      <c r="D27" s="24" t="n"/>
      <c r="E27" s="24" t="n"/>
      <c r="F27" s="25" t="n"/>
      <c r="G27" s="23" t="n"/>
      <c r="H27" s="23" t="n"/>
      <c r="I27" s="22" t="n"/>
      <c r="J27" s="30">
        <f>IF(OR($A27="",$C27="",$D27="",$E27=""),"",IFERROR(SQRT((2*$C27*$D27)/($E27*IF($F27="",Parameter!$B$7,$F27))),""))</f>
        <v/>
      </c>
      <c r="K27" s="31">
        <f>IF($J27="","",IFERROR(MIN(ROUNDUP($J27/Parameter!$B$8,0)*Parameter!$B$8,IF($G27="",1E+99,$G27)),""))</f>
        <v/>
      </c>
      <c r="L27" s="30">
        <f>IF($K27="","",IFERROR($C27/$K27,""))</f>
        <v/>
      </c>
      <c r="M27" s="32">
        <f>IF($L27="","",IFERROR(Parameter!$B$6/$L27,""))</f>
        <v/>
      </c>
      <c r="N27" s="33">
        <f>IF($L27="","",IFERROR($L27*$D27,""))</f>
        <v/>
      </c>
      <c r="O27" s="33">
        <f>IF($K27="","",IFERROR(($K27/2)*$E27*IF($F27="",Parameter!$B$7,$F27),""))</f>
        <v/>
      </c>
      <c r="P27" s="33">
        <f>IF(OR($N27="",$O27=""),"",IFERROR($N27+$O27,""))</f>
        <v/>
      </c>
      <c r="Q27" s="10">
        <f>IF($K27="","",IFERROR(IF($G27="","Keine Grenze",IF(ROUNDUP($J27/Parameter!$B$8,0)*Parameter!$B$8&gt;$G27,"Kapazität begrenzt","Innerhalb Kapazität")),"Prüfen"))</f>
        <v/>
      </c>
      <c r="R27" s="32">
        <f>IF(OR($A27="",$H27="",$C27=""),"",IFERROR($H27*Parameter!$B$6/$C27,""))</f>
        <v/>
      </c>
      <c r="S27" s="10">
        <f>IFERROR(IF(COUNTA($A27:$I27)=0,"",IF(OR($A27="",$B27="",$C27="",$D27="",$E27="",$I27=""),"Pflichtwert fehlt",IF(COUNTIF($A$6:$A$105,$A27)&gt;1,"Doppelte Artikel-ID",IF(OR($C27&lt;=0,$D27&lt;=0,$E27&lt;=0,AND($F27&lt;&gt;"",$F27&lt;=0),AND($G27&lt;&gt;"",$G27&lt;=0),AND($H27&lt;&gt;"",$H27&lt;0)),"Eingabe prüfen",IF($Q27="Kapazität begrenzt","Kapazitätsgrenze prüfen",IF(AND($R27&lt;&gt;"",$R27&gt;Parameter!$B$9),"Bestandsreichweite prüfen","Plausibel")))))),"Eingabe prüfen")</f>
        <v/>
      </c>
    </row>
    <row r="28">
      <c r="A28" s="22" t="n"/>
      <c r="B28" s="22" t="n"/>
      <c r="C28" s="23" t="n"/>
      <c r="D28" s="24" t="n"/>
      <c r="E28" s="24" t="n"/>
      <c r="F28" s="25" t="n"/>
      <c r="G28" s="23" t="n"/>
      <c r="H28" s="23" t="n"/>
      <c r="I28" s="22" t="n"/>
      <c r="J28" s="26">
        <f>IF(OR($A28="",$C28="",$D28="",$E28=""),"",IFERROR(SQRT((2*$C28*$D28)/($E28*IF($F28="",Parameter!$B$7,$F28))),""))</f>
        <v/>
      </c>
      <c r="K28" s="27">
        <f>IF($J28="","",IFERROR(MIN(ROUNDUP($J28/Parameter!$B$8,0)*Parameter!$B$8,IF($G28="",1E+99,$G28)),""))</f>
        <v/>
      </c>
      <c r="L28" s="26">
        <f>IF($K28="","",IFERROR($C28/$K28,""))</f>
        <v/>
      </c>
      <c r="M28" s="28">
        <f>IF($L28="","",IFERROR(Parameter!$B$6/$L28,""))</f>
        <v/>
      </c>
      <c r="N28" s="29">
        <f>IF($L28="","",IFERROR($L28*$D28,""))</f>
        <v/>
      </c>
      <c r="O28" s="29">
        <f>IF($K28="","",IFERROR(($K28/2)*$E28*IF($F28="",Parameter!$B$7,$F28),""))</f>
        <v/>
      </c>
      <c r="P28" s="29">
        <f>IF(OR($N28="",$O28=""),"",IFERROR($N28+$O28,""))</f>
        <v/>
      </c>
      <c r="Q28" s="7">
        <f>IF($K28="","",IFERROR(IF($G28="","Keine Grenze",IF(ROUNDUP($J28/Parameter!$B$8,0)*Parameter!$B$8&gt;$G28,"Kapazität begrenzt","Innerhalb Kapazität")),"Prüfen"))</f>
        <v/>
      </c>
      <c r="R28" s="28">
        <f>IF(OR($A28="",$H28="",$C28=""),"",IFERROR($H28*Parameter!$B$6/$C28,""))</f>
        <v/>
      </c>
      <c r="S28" s="7">
        <f>IFERROR(IF(COUNTA($A28:$I28)=0,"",IF(OR($A28="",$B28="",$C28="",$D28="",$E28="",$I28=""),"Pflichtwert fehlt",IF(COUNTIF($A$6:$A$105,$A28)&gt;1,"Doppelte Artikel-ID",IF(OR($C28&lt;=0,$D28&lt;=0,$E28&lt;=0,AND($F28&lt;&gt;"",$F28&lt;=0),AND($G28&lt;&gt;"",$G28&lt;=0),AND($H28&lt;&gt;"",$H28&lt;0)),"Eingabe prüfen",IF($Q28="Kapazität begrenzt","Kapazitätsgrenze prüfen",IF(AND($R28&lt;&gt;"",$R28&gt;Parameter!$B$9),"Bestandsreichweite prüfen","Plausibel")))))),"Eingabe prüfen")</f>
        <v/>
      </c>
    </row>
    <row r="29">
      <c r="A29" s="22" t="n"/>
      <c r="B29" s="22" t="n"/>
      <c r="C29" s="23" t="n"/>
      <c r="D29" s="24" t="n"/>
      <c r="E29" s="24" t="n"/>
      <c r="F29" s="25" t="n"/>
      <c r="G29" s="23" t="n"/>
      <c r="H29" s="23" t="n"/>
      <c r="I29" s="22" t="n"/>
      <c r="J29" s="30">
        <f>IF(OR($A29="",$C29="",$D29="",$E29=""),"",IFERROR(SQRT((2*$C29*$D29)/($E29*IF($F29="",Parameter!$B$7,$F29))),""))</f>
        <v/>
      </c>
      <c r="K29" s="31">
        <f>IF($J29="","",IFERROR(MIN(ROUNDUP($J29/Parameter!$B$8,0)*Parameter!$B$8,IF($G29="",1E+99,$G29)),""))</f>
        <v/>
      </c>
      <c r="L29" s="30">
        <f>IF($K29="","",IFERROR($C29/$K29,""))</f>
        <v/>
      </c>
      <c r="M29" s="32">
        <f>IF($L29="","",IFERROR(Parameter!$B$6/$L29,""))</f>
        <v/>
      </c>
      <c r="N29" s="33">
        <f>IF($L29="","",IFERROR($L29*$D29,""))</f>
        <v/>
      </c>
      <c r="O29" s="33">
        <f>IF($K29="","",IFERROR(($K29/2)*$E29*IF($F29="",Parameter!$B$7,$F29),""))</f>
        <v/>
      </c>
      <c r="P29" s="33">
        <f>IF(OR($N29="",$O29=""),"",IFERROR($N29+$O29,""))</f>
        <v/>
      </c>
      <c r="Q29" s="10">
        <f>IF($K29="","",IFERROR(IF($G29="","Keine Grenze",IF(ROUNDUP($J29/Parameter!$B$8,0)*Parameter!$B$8&gt;$G29,"Kapazität begrenzt","Innerhalb Kapazität")),"Prüfen"))</f>
        <v/>
      </c>
      <c r="R29" s="32">
        <f>IF(OR($A29="",$H29="",$C29=""),"",IFERROR($H29*Parameter!$B$6/$C29,""))</f>
        <v/>
      </c>
      <c r="S29" s="10">
        <f>IFERROR(IF(COUNTA($A29:$I29)=0,"",IF(OR($A29="",$B29="",$C29="",$D29="",$E29="",$I29=""),"Pflichtwert fehlt",IF(COUNTIF($A$6:$A$105,$A29)&gt;1,"Doppelte Artikel-ID",IF(OR($C29&lt;=0,$D29&lt;=0,$E29&lt;=0,AND($F29&lt;&gt;"",$F29&lt;=0),AND($G29&lt;&gt;"",$G29&lt;=0),AND($H29&lt;&gt;"",$H29&lt;0)),"Eingabe prüfen",IF($Q29="Kapazität begrenzt","Kapazitätsgrenze prüfen",IF(AND($R29&lt;&gt;"",$R29&gt;Parameter!$B$9),"Bestandsreichweite prüfen","Plausibel")))))),"Eingabe prüfen")</f>
        <v/>
      </c>
    </row>
    <row r="30">
      <c r="A30" s="22" t="n"/>
      <c r="B30" s="22" t="n"/>
      <c r="C30" s="23" t="n"/>
      <c r="D30" s="24" t="n"/>
      <c r="E30" s="24" t="n"/>
      <c r="F30" s="25" t="n"/>
      <c r="G30" s="23" t="n"/>
      <c r="H30" s="23" t="n"/>
      <c r="I30" s="22" t="n"/>
      <c r="J30" s="26">
        <f>IF(OR($A30="",$C30="",$D30="",$E30=""),"",IFERROR(SQRT((2*$C30*$D30)/($E30*IF($F30="",Parameter!$B$7,$F30))),""))</f>
        <v/>
      </c>
      <c r="K30" s="27">
        <f>IF($J30="","",IFERROR(MIN(ROUNDUP($J30/Parameter!$B$8,0)*Parameter!$B$8,IF($G30="",1E+99,$G30)),""))</f>
        <v/>
      </c>
      <c r="L30" s="26">
        <f>IF($K30="","",IFERROR($C30/$K30,""))</f>
        <v/>
      </c>
      <c r="M30" s="28">
        <f>IF($L30="","",IFERROR(Parameter!$B$6/$L30,""))</f>
        <v/>
      </c>
      <c r="N30" s="29">
        <f>IF($L30="","",IFERROR($L30*$D30,""))</f>
        <v/>
      </c>
      <c r="O30" s="29">
        <f>IF($K30="","",IFERROR(($K30/2)*$E30*IF($F30="",Parameter!$B$7,$F30),""))</f>
        <v/>
      </c>
      <c r="P30" s="29">
        <f>IF(OR($N30="",$O30=""),"",IFERROR($N30+$O30,""))</f>
        <v/>
      </c>
      <c r="Q30" s="7">
        <f>IF($K30="","",IFERROR(IF($G30="","Keine Grenze",IF(ROUNDUP($J30/Parameter!$B$8,0)*Parameter!$B$8&gt;$G30,"Kapazität begrenzt","Innerhalb Kapazität")),"Prüfen"))</f>
        <v/>
      </c>
      <c r="R30" s="28">
        <f>IF(OR($A30="",$H30="",$C30=""),"",IFERROR($H30*Parameter!$B$6/$C30,""))</f>
        <v/>
      </c>
      <c r="S30" s="7">
        <f>IFERROR(IF(COUNTA($A30:$I30)=0,"",IF(OR($A30="",$B30="",$C30="",$D30="",$E30="",$I30=""),"Pflichtwert fehlt",IF(COUNTIF($A$6:$A$105,$A30)&gt;1,"Doppelte Artikel-ID",IF(OR($C30&lt;=0,$D30&lt;=0,$E30&lt;=0,AND($F30&lt;&gt;"",$F30&lt;=0),AND($G30&lt;&gt;"",$G30&lt;=0),AND($H30&lt;&gt;"",$H30&lt;0)),"Eingabe prüfen",IF($Q30="Kapazität begrenzt","Kapazitätsgrenze prüfen",IF(AND($R30&lt;&gt;"",$R30&gt;Parameter!$B$9),"Bestandsreichweite prüfen","Plausibel")))))),"Eingabe prüfen")</f>
        <v/>
      </c>
    </row>
    <row r="31">
      <c r="A31" s="22" t="n"/>
      <c r="B31" s="22" t="n"/>
      <c r="C31" s="23" t="n"/>
      <c r="D31" s="24" t="n"/>
      <c r="E31" s="24" t="n"/>
      <c r="F31" s="25" t="n"/>
      <c r="G31" s="23" t="n"/>
      <c r="H31" s="23" t="n"/>
      <c r="I31" s="22" t="n"/>
      <c r="J31" s="30">
        <f>IF(OR($A31="",$C31="",$D31="",$E31=""),"",IFERROR(SQRT((2*$C31*$D31)/($E31*IF($F31="",Parameter!$B$7,$F31))),""))</f>
        <v/>
      </c>
      <c r="K31" s="31">
        <f>IF($J31="","",IFERROR(MIN(ROUNDUP($J31/Parameter!$B$8,0)*Parameter!$B$8,IF($G31="",1E+99,$G31)),""))</f>
        <v/>
      </c>
      <c r="L31" s="30">
        <f>IF($K31="","",IFERROR($C31/$K31,""))</f>
        <v/>
      </c>
      <c r="M31" s="32">
        <f>IF($L31="","",IFERROR(Parameter!$B$6/$L31,""))</f>
        <v/>
      </c>
      <c r="N31" s="33">
        <f>IF($L31="","",IFERROR($L31*$D31,""))</f>
        <v/>
      </c>
      <c r="O31" s="33">
        <f>IF($K31="","",IFERROR(($K31/2)*$E31*IF($F31="",Parameter!$B$7,$F31),""))</f>
        <v/>
      </c>
      <c r="P31" s="33">
        <f>IF(OR($N31="",$O31=""),"",IFERROR($N31+$O31,""))</f>
        <v/>
      </c>
      <c r="Q31" s="10">
        <f>IF($K31="","",IFERROR(IF($G31="","Keine Grenze",IF(ROUNDUP($J31/Parameter!$B$8,0)*Parameter!$B$8&gt;$G31,"Kapazität begrenzt","Innerhalb Kapazität")),"Prüfen"))</f>
        <v/>
      </c>
      <c r="R31" s="32">
        <f>IF(OR($A31="",$H31="",$C31=""),"",IFERROR($H31*Parameter!$B$6/$C31,""))</f>
        <v/>
      </c>
      <c r="S31" s="10">
        <f>IFERROR(IF(COUNTA($A31:$I31)=0,"",IF(OR($A31="",$B31="",$C31="",$D31="",$E31="",$I31=""),"Pflichtwert fehlt",IF(COUNTIF($A$6:$A$105,$A31)&gt;1,"Doppelte Artikel-ID",IF(OR($C31&lt;=0,$D31&lt;=0,$E31&lt;=0,AND($F31&lt;&gt;"",$F31&lt;=0),AND($G31&lt;&gt;"",$G31&lt;=0),AND($H31&lt;&gt;"",$H31&lt;0)),"Eingabe prüfen",IF($Q31="Kapazität begrenzt","Kapazitätsgrenze prüfen",IF(AND($R31&lt;&gt;"",$R31&gt;Parameter!$B$9),"Bestandsreichweite prüfen","Plausibel")))))),"Eingabe prüfen")</f>
        <v/>
      </c>
    </row>
    <row r="32">
      <c r="A32" s="22" t="n"/>
      <c r="B32" s="22" t="n"/>
      <c r="C32" s="23" t="n"/>
      <c r="D32" s="24" t="n"/>
      <c r="E32" s="24" t="n"/>
      <c r="F32" s="25" t="n"/>
      <c r="G32" s="23" t="n"/>
      <c r="H32" s="23" t="n"/>
      <c r="I32" s="22" t="n"/>
      <c r="J32" s="26">
        <f>IF(OR($A32="",$C32="",$D32="",$E32=""),"",IFERROR(SQRT((2*$C32*$D32)/($E32*IF($F32="",Parameter!$B$7,$F32))),""))</f>
        <v/>
      </c>
      <c r="K32" s="27">
        <f>IF($J32="","",IFERROR(MIN(ROUNDUP($J32/Parameter!$B$8,0)*Parameter!$B$8,IF($G32="",1E+99,$G32)),""))</f>
        <v/>
      </c>
      <c r="L32" s="26">
        <f>IF($K32="","",IFERROR($C32/$K32,""))</f>
        <v/>
      </c>
      <c r="M32" s="28">
        <f>IF($L32="","",IFERROR(Parameter!$B$6/$L32,""))</f>
        <v/>
      </c>
      <c r="N32" s="29">
        <f>IF($L32="","",IFERROR($L32*$D32,""))</f>
        <v/>
      </c>
      <c r="O32" s="29">
        <f>IF($K32="","",IFERROR(($K32/2)*$E32*IF($F32="",Parameter!$B$7,$F32),""))</f>
        <v/>
      </c>
      <c r="P32" s="29">
        <f>IF(OR($N32="",$O32=""),"",IFERROR($N32+$O32,""))</f>
        <v/>
      </c>
      <c r="Q32" s="7">
        <f>IF($K32="","",IFERROR(IF($G32="","Keine Grenze",IF(ROUNDUP($J32/Parameter!$B$8,0)*Parameter!$B$8&gt;$G32,"Kapazität begrenzt","Innerhalb Kapazität")),"Prüfen"))</f>
        <v/>
      </c>
      <c r="R32" s="28">
        <f>IF(OR($A32="",$H32="",$C32=""),"",IFERROR($H32*Parameter!$B$6/$C32,""))</f>
        <v/>
      </c>
      <c r="S32" s="7">
        <f>IFERROR(IF(COUNTA($A32:$I32)=0,"",IF(OR($A32="",$B32="",$C32="",$D32="",$E32="",$I32=""),"Pflichtwert fehlt",IF(COUNTIF($A$6:$A$105,$A32)&gt;1,"Doppelte Artikel-ID",IF(OR($C32&lt;=0,$D32&lt;=0,$E32&lt;=0,AND($F32&lt;&gt;"",$F32&lt;=0),AND($G32&lt;&gt;"",$G32&lt;=0),AND($H32&lt;&gt;"",$H32&lt;0)),"Eingabe prüfen",IF($Q32="Kapazität begrenzt","Kapazitätsgrenze prüfen",IF(AND($R32&lt;&gt;"",$R32&gt;Parameter!$B$9),"Bestandsreichweite prüfen","Plausibel")))))),"Eingabe prüfen")</f>
        <v/>
      </c>
    </row>
    <row r="33">
      <c r="A33" s="22" t="n"/>
      <c r="B33" s="22" t="n"/>
      <c r="C33" s="23" t="n"/>
      <c r="D33" s="24" t="n"/>
      <c r="E33" s="24" t="n"/>
      <c r="F33" s="25" t="n"/>
      <c r="G33" s="23" t="n"/>
      <c r="H33" s="23" t="n"/>
      <c r="I33" s="22" t="n"/>
      <c r="J33" s="30">
        <f>IF(OR($A33="",$C33="",$D33="",$E33=""),"",IFERROR(SQRT((2*$C33*$D33)/($E33*IF($F33="",Parameter!$B$7,$F33))),""))</f>
        <v/>
      </c>
      <c r="K33" s="31">
        <f>IF($J33="","",IFERROR(MIN(ROUNDUP($J33/Parameter!$B$8,0)*Parameter!$B$8,IF($G33="",1E+99,$G33)),""))</f>
        <v/>
      </c>
      <c r="L33" s="30">
        <f>IF($K33="","",IFERROR($C33/$K33,""))</f>
        <v/>
      </c>
      <c r="M33" s="32">
        <f>IF($L33="","",IFERROR(Parameter!$B$6/$L33,""))</f>
        <v/>
      </c>
      <c r="N33" s="33">
        <f>IF($L33="","",IFERROR($L33*$D33,""))</f>
        <v/>
      </c>
      <c r="O33" s="33">
        <f>IF($K33="","",IFERROR(($K33/2)*$E33*IF($F33="",Parameter!$B$7,$F33),""))</f>
        <v/>
      </c>
      <c r="P33" s="33">
        <f>IF(OR($N33="",$O33=""),"",IFERROR($N33+$O33,""))</f>
        <v/>
      </c>
      <c r="Q33" s="10">
        <f>IF($K33="","",IFERROR(IF($G33="","Keine Grenze",IF(ROUNDUP($J33/Parameter!$B$8,0)*Parameter!$B$8&gt;$G33,"Kapazität begrenzt","Innerhalb Kapazität")),"Prüfen"))</f>
        <v/>
      </c>
      <c r="R33" s="32">
        <f>IF(OR($A33="",$H33="",$C33=""),"",IFERROR($H33*Parameter!$B$6/$C33,""))</f>
        <v/>
      </c>
      <c r="S33" s="10">
        <f>IFERROR(IF(COUNTA($A33:$I33)=0,"",IF(OR($A33="",$B33="",$C33="",$D33="",$E33="",$I33=""),"Pflichtwert fehlt",IF(COUNTIF($A$6:$A$105,$A33)&gt;1,"Doppelte Artikel-ID",IF(OR($C33&lt;=0,$D33&lt;=0,$E33&lt;=0,AND($F33&lt;&gt;"",$F33&lt;=0),AND($G33&lt;&gt;"",$G33&lt;=0),AND($H33&lt;&gt;"",$H33&lt;0)),"Eingabe prüfen",IF($Q33="Kapazität begrenzt","Kapazitätsgrenze prüfen",IF(AND($R33&lt;&gt;"",$R33&gt;Parameter!$B$9),"Bestandsreichweite prüfen","Plausibel")))))),"Eingabe prüfen")</f>
        <v/>
      </c>
    </row>
    <row r="34">
      <c r="A34" s="22" t="n"/>
      <c r="B34" s="22" t="n"/>
      <c r="C34" s="23" t="n"/>
      <c r="D34" s="24" t="n"/>
      <c r="E34" s="24" t="n"/>
      <c r="F34" s="25" t="n"/>
      <c r="G34" s="23" t="n"/>
      <c r="H34" s="23" t="n"/>
      <c r="I34" s="22" t="n"/>
      <c r="J34" s="26">
        <f>IF(OR($A34="",$C34="",$D34="",$E34=""),"",IFERROR(SQRT((2*$C34*$D34)/($E34*IF($F34="",Parameter!$B$7,$F34))),""))</f>
        <v/>
      </c>
      <c r="K34" s="27">
        <f>IF($J34="","",IFERROR(MIN(ROUNDUP($J34/Parameter!$B$8,0)*Parameter!$B$8,IF($G34="",1E+99,$G34)),""))</f>
        <v/>
      </c>
      <c r="L34" s="26">
        <f>IF($K34="","",IFERROR($C34/$K34,""))</f>
        <v/>
      </c>
      <c r="M34" s="28">
        <f>IF($L34="","",IFERROR(Parameter!$B$6/$L34,""))</f>
        <v/>
      </c>
      <c r="N34" s="29">
        <f>IF($L34="","",IFERROR($L34*$D34,""))</f>
        <v/>
      </c>
      <c r="O34" s="29">
        <f>IF($K34="","",IFERROR(($K34/2)*$E34*IF($F34="",Parameter!$B$7,$F34),""))</f>
        <v/>
      </c>
      <c r="P34" s="29">
        <f>IF(OR($N34="",$O34=""),"",IFERROR($N34+$O34,""))</f>
        <v/>
      </c>
      <c r="Q34" s="7">
        <f>IF($K34="","",IFERROR(IF($G34="","Keine Grenze",IF(ROUNDUP($J34/Parameter!$B$8,0)*Parameter!$B$8&gt;$G34,"Kapazität begrenzt","Innerhalb Kapazität")),"Prüfen"))</f>
        <v/>
      </c>
      <c r="R34" s="28">
        <f>IF(OR($A34="",$H34="",$C34=""),"",IFERROR($H34*Parameter!$B$6/$C34,""))</f>
        <v/>
      </c>
      <c r="S34" s="7">
        <f>IFERROR(IF(COUNTA($A34:$I34)=0,"",IF(OR($A34="",$B34="",$C34="",$D34="",$E34="",$I34=""),"Pflichtwert fehlt",IF(COUNTIF($A$6:$A$105,$A34)&gt;1,"Doppelte Artikel-ID",IF(OR($C34&lt;=0,$D34&lt;=0,$E34&lt;=0,AND($F34&lt;&gt;"",$F34&lt;=0),AND($G34&lt;&gt;"",$G34&lt;=0),AND($H34&lt;&gt;"",$H34&lt;0)),"Eingabe prüfen",IF($Q34="Kapazität begrenzt","Kapazitätsgrenze prüfen",IF(AND($R34&lt;&gt;"",$R34&gt;Parameter!$B$9),"Bestandsreichweite prüfen","Plausibel")))))),"Eingabe prüfen")</f>
        <v/>
      </c>
    </row>
    <row r="35">
      <c r="A35" s="22" t="n"/>
      <c r="B35" s="22" t="n"/>
      <c r="C35" s="23" t="n"/>
      <c r="D35" s="24" t="n"/>
      <c r="E35" s="24" t="n"/>
      <c r="F35" s="25" t="n"/>
      <c r="G35" s="23" t="n"/>
      <c r="H35" s="23" t="n"/>
      <c r="I35" s="22" t="n"/>
      <c r="J35" s="30">
        <f>IF(OR($A35="",$C35="",$D35="",$E35=""),"",IFERROR(SQRT((2*$C35*$D35)/($E35*IF($F35="",Parameter!$B$7,$F35))),""))</f>
        <v/>
      </c>
      <c r="K35" s="31">
        <f>IF($J35="","",IFERROR(MIN(ROUNDUP($J35/Parameter!$B$8,0)*Parameter!$B$8,IF($G35="",1E+99,$G35)),""))</f>
        <v/>
      </c>
      <c r="L35" s="30">
        <f>IF($K35="","",IFERROR($C35/$K35,""))</f>
        <v/>
      </c>
      <c r="M35" s="32">
        <f>IF($L35="","",IFERROR(Parameter!$B$6/$L35,""))</f>
        <v/>
      </c>
      <c r="N35" s="33">
        <f>IF($L35="","",IFERROR($L35*$D35,""))</f>
        <v/>
      </c>
      <c r="O35" s="33">
        <f>IF($K35="","",IFERROR(($K35/2)*$E35*IF($F35="",Parameter!$B$7,$F35),""))</f>
        <v/>
      </c>
      <c r="P35" s="33">
        <f>IF(OR($N35="",$O35=""),"",IFERROR($N35+$O35,""))</f>
        <v/>
      </c>
      <c r="Q35" s="10">
        <f>IF($K35="","",IFERROR(IF($G35="","Keine Grenze",IF(ROUNDUP($J35/Parameter!$B$8,0)*Parameter!$B$8&gt;$G35,"Kapazität begrenzt","Innerhalb Kapazität")),"Prüfen"))</f>
        <v/>
      </c>
      <c r="R35" s="32">
        <f>IF(OR($A35="",$H35="",$C35=""),"",IFERROR($H35*Parameter!$B$6/$C35,""))</f>
        <v/>
      </c>
      <c r="S35" s="10">
        <f>IFERROR(IF(COUNTA($A35:$I35)=0,"",IF(OR($A35="",$B35="",$C35="",$D35="",$E35="",$I35=""),"Pflichtwert fehlt",IF(COUNTIF($A$6:$A$105,$A35)&gt;1,"Doppelte Artikel-ID",IF(OR($C35&lt;=0,$D35&lt;=0,$E35&lt;=0,AND($F35&lt;&gt;"",$F35&lt;=0),AND($G35&lt;&gt;"",$G35&lt;=0),AND($H35&lt;&gt;"",$H35&lt;0)),"Eingabe prüfen",IF($Q35="Kapazität begrenzt","Kapazitätsgrenze prüfen",IF(AND($R35&lt;&gt;"",$R35&gt;Parameter!$B$9),"Bestandsreichweite prüfen","Plausibel")))))),"Eingabe prüfen")</f>
        <v/>
      </c>
    </row>
    <row r="36">
      <c r="A36" s="22" t="n"/>
      <c r="B36" s="22" t="n"/>
      <c r="C36" s="23" t="n"/>
      <c r="D36" s="24" t="n"/>
      <c r="E36" s="24" t="n"/>
      <c r="F36" s="25" t="n"/>
      <c r="G36" s="23" t="n"/>
      <c r="H36" s="23" t="n"/>
      <c r="I36" s="22" t="n"/>
      <c r="J36" s="26">
        <f>IF(OR($A36="",$C36="",$D36="",$E36=""),"",IFERROR(SQRT((2*$C36*$D36)/($E36*IF($F36="",Parameter!$B$7,$F36))),""))</f>
        <v/>
      </c>
      <c r="K36" s="27">
        <f>IF($J36="","",IFERROR(MIN(ROUNDUP($J36/Parameter!$B$8,0)*Parameter!$B$8,IF($G36="",1E+99,$G36)),""))</f>
        <v/>
      </c>
      <c r="L36" s="26">
        <f>IF($K36="","",IFERROR($C36/$K36,""))</f>
        <v/>
      </c>
      <c r="M36" s="28">
        <f>IF($L36="","",IFERROR(Parameter!$B$6/$L36,""))</f>
        <v/>
      </c>
      <c r="N36" s="29">
        <f>IF($L36="","",IFERROR($L36*$D36,""))</f>
        <v/>
      </c>
      <c r="O36" s="29">
        <f>IF($K36="","",IFERROR(($K36/2)*$E36*IF($F36="",Parameter!$B$7,$F36),""))</f>
        <v/>
      </c>
      <c r="P36" s="29">
        <f>IF(OR($N36="",$O36=""),"",IFERROR($N36+$O36,""))</f>
        <v/>
      </c>
      <c r="Q36" s="7">
        <f>IF($K36="","",IFERROR(IF($G36="","Keine Grenze",IF(ROUNDUP($J36/Parameter!$B$8,0)*Parameter!$B$8&gt;$G36,"Kapazität begrenzt","Innerhalb Kapazität")),"Prüfen"))</f>
        <v/>
      </c>
      <c r="R36" s="28">
        <f>IF(OR($A36="",$H36="",$C36=""),"",IFERROR($H36*Parameter!$B$6/$C36,""))</f>
        <v/>
      </c>
      <c r="S36" s="7">
        <f>IFERROR(IF(COUNTA($A36:$I36)=0,"",IF(OR($A36="",$B36="",$C36="",$D36="",$E36="",$I36=""),"Pflichtwert fehlt",IF(COUNTIF($A$6:$A$105,$A36)&gt;1,"Doppelte Artikel-ID",IF(OR($C36&lt;=0,$D36&lt;=0,$E36&lt;=0,AND($F36&lt;&gt;"",$F36&lt;=0),AND($G36&lt;&gt;"",$G36&lt;=0),AND($H36&lt;&gt;"",$H36&lt;0)),"Eingabe prüfen",IF($Q36="Kapazität begrenzt","Kapazitätsgrenze prüfen",IF(AND($R36&lt;&gt;"",$R36&gt;Parameter!$B$9),"Bestandsreichweite prüfen","Plausibel")))))),"Eingabe prüfen")</f>
        <v/>
      </c>
    </row>
    <row r="37">
      <c r="A37" s="22" t="n"/>
      <c r="B37" s="22" t="n"/>
      <c r="C37" s="23" t="n"/>
      <c r="D37" s="24" t="n"/>
      <c r="E37" s="24" t="n"/>
      <c r="F37" s="25" t="n"/>
      <c r="G37" s="23" t="n"/>
      <c r="H37" s="23" t="n"/>
      <c r="I37" s="22" t="n"/>
      <c r="J37" s="30">
        <f>IF(OR($A37="",$C37="",$D37="",$E37=""),"",IFERROR(SQRT((2*$C37*$D37)/($E37*IF($F37="",Parameter!$B$7,$F37))),""))</f>
        <v/>
      </c>
      <c r="K37" s="31">
        <f>IF($J37="","",IFERROR(MIN(ROUNDUP($J37/Parameter!$B$8,0)*Parameter!$B$8,IF($G37="",1E+99,$G37)),""))</f>
        <v/>
      </c>
      <c r="L37" s="30">
        <f>IF($K37="","",IFERROR($C37/$K37,""))</f>
        <v/>
      </c>
      <c r="M37" s="32">
        <f>IF($L37="","",IFERROR(Parameter!$B$6/$L37,""))</f>
        <v/>
      </c>
      <c r="N37" s="33">
        <f>IF($L37="","",IFERROR($L37*$D37,""))</f>
        <v/>
      </c>
      <c r="O37" s="33">
        <f>IF($K37="","",IFERROR(($K37/2)*$E37*IF($F37="",Parameter!$B$7,$F37),""))</f>
        <v/>
      </c>
      <c r="P37" s="33">
        <f>IF(OR($N37="",$O37=""),"",IFERROR($N37+$O37,""))</f>
        <v/>
      </c>
      <c r="Q37" s="10">
        <f>IF($K37="","",IFERROR(IF($G37="","Keine Grenze",IF(ROUNDUP($J37/Parameter!$B$8,0)*Parameter!$B$8&gt;$G37,"Kapazität begrenzt","Innerhalb Kapazität")),"Prüfen"))</f>
        <v/>
      </c>
      <c r="R37" s="32">
        <f>IF(OR($A37="",$H37="",$C37=""),"",IFERROR($H37*Parameter!$B$6/$C37,""))</f>
        <v/>
      </c>
      <c r="S37" s="10">
        <f>IFERROR(IF(COUNTA($A37:$I37)=0,"",IF(OR($A37="",$B37="",$C37="",$D37="",$E37="",$I37=""),"Pflichtwert fehlt",IF(COUNTIF($A$6:$A$105,$A37)&gt;1,"Doppelte Artikel-ID",IF(OR($C37&lt;=0,$D37&lt;=0,$E37&lt;=0,AND($F37&lt;&gt;"",$F37&lt;=0),AND($G37&lt;&gt;"",$G37&lt;=0),AND($H37&lt;&gt;"",$H37&lt;0)),"Eingabe prüfen",IF($Q37="Kapazität begrenzt","Kapazitätsgrenze prüfen",IF(AND($R37&lt;&gt;"",$R37&gt;Parameter!$B$9),"Bestandsreichweite prüfen","Plausibel")))))),"Eingabe prüfen")</f>
        <v/>
      </c>
    </row>
    <row r="38">
      <c r="A38" s="22" t="n"/>
      <c r="B38" s="22" t="n"/>
      <c r="C38" s="23" t="n"/>
      <c r="D38" s="24" t="n"/>
      <c r="E38" s="24" t="n"/>
      <c r="F38" s="25" t="n"/>
      <c r="G38" s="23" t="n"/>
      <c r="H38" s="23" t="n"/>
      <c r="I38" s="22" t="n"/>
      <c r="J38" s="26">
        <f>IF(OR($A38="",$C38="",$D38="",$E38=""),"",IFERROR(SQRT((2*$C38*$D38)/($E38*IF($F38="",Parameter!$B$7,$F38))),""))</f>
        <v/>
      </c>
      <c r="K38" s="27">
        <f>IF($J38="","",IFERROR(MIN(ROUNDUP($J38/Parameter!$B$8,0)*Parameter!$B$8,IF($G38="",1E+99,$G38)),""))</f>
        <v/>
      </c>
      <c r="L38" s="26">
        <f>IF($K38="","",IFERROR($C38/$K38,""))</f>
        <v/>
      </c>
      <c r="M38" s="28">
        <f>IF($L38="","",IFERROR(Parameter!$B$6/$L38,""))</f>
        <v/>
      </c>
      <c r="N38" s="29">
        <f>IF($L38="","",IFERROR($L38*$D38,""))</f>
        <v/>
      </c>
      <c r="O38" s="29">
        <f>IF($K38="","",IFERROR(($K38/2)*$E38*IF($F38="",Parameter!$B$7,$F38),""))</f>
        <v/>
      </c>
      <c r="P38" s="29">
        <f>IF(OR($N38="",$O38=""),"",IFERROR($N38+$O38,""))</f>
        <v/>
      </c>
      <c r="Q38" s="7">
        <f>IF($K38="","",IFERROR(IF($G38="","Keine Grenze",IF(ROUNDUP($J38/Parameter!$B$8,0)*Parameter!$B$8&gt;$G38,"Kapazität begrenzt","Innerhalb Kapazität")),"Prüfen"))</f>
        <v/>
      </c>
      <c r="R38" s="28">
        <f>IF(OR($A38="",$H38="",$C38=""),"",IFERROR($H38*Parameter!$B$6/$C38,""))</f>
        <v/>
      </c>
      <c r="S38" s="7">
        <f>IFERROR(IF(COUNTA($A38:$I38)=0,"",IF(OR($A38="",$B38="",$C38="",$D38="",$E38="",$I38=""),"Pflichtwert fehlt",IF(COUNTIF($A$6:$A$105,$A38)&gt;1,"Doppelte Artikel-ID",IF(OR($C38&lt;=0,$D38&lt;=0,$E38&lt;=0,AND($F38&lt;&gt;"",$F38&lt;=0),AND($G38&lt;&gt;"",$G38&lt;=0),AND($H38&lt;&gt;"",$H38&lt;0)),"Eingabe prüfen",IF($Q38="Kapazität begrenzt","Kapazitätsgrenze prüfen",IF(AND($R38&lt;&gt;"",$R38&gt;Parameter!$B$9),"Bestandsreichweite prüfen","Plausibel")))))),"Eingabe prüfen")</f>
        <v/>
      </c>
    </row>
    <row r="39">
      <c r="A39" s="22" t="n"/>
      <c r="B39" s="22" t="n"/>
      <c r="C39" s="23" t="n"/>
      <c r="D39" s="24" t="n"/>
      <c r="E39" s="24" t="n"/>
      <c r="F39" s="25" t="n"/>
      <c r="G39" s="23" t="n"/>
      <c r="H39" s="23" t="n"/>
      <c r="I39" s="22" t="n"/>
      <c r="J39" s="30">
        <f>IF(OR($A39="",$C39="",$D39="",$E39=""),"",IFERROR(SQRT((2*$C39*$D39)/($E39*IF($F39="",Parameter!$B$7,$F39))),""))</f>
        <v/>
      </c>
      <c r="K39" s="31">
        <f>IF($J39="","",IFERROR(MIN(ROUNDUP($J39/Parameter!$B$8,0)*Parameter!$B$8,IF($G39="",1E+99,$G39)),""))</f>
        <v/>
      </c>
      <c r="L39" s="30">
        <f>IF($K39="","",IFERROR($C39/$K39,""))</f>
        <v/>
      </c>
      <c r="M39" s="32">
        <f>IF($L39="","",IFERROR(Parameter!$B$6/$L39,""))</f>
        <v/>
      </c>
      <c r="N39" s="33">
        <f>IF($L39="","",IFERROR($L39*$D39,""))</f>
        <v/>
      </c>
      <c r="O39" s="33">
        <f>IF($K39="","",IFERROR(($K39/2)*$E39*IF($F39="",Parameter!$B$7,$F39),""))</f>
        <v/>
      </c>
      <c r="P39" s="33">
        <f>IF(OR($N39="",$O39=""),"",IFERROR($N39+$O39,""))</f>
        <v/>
      </c>
      <c r="Q39" s="10">
        <f>IF($K39="","",IFERROR(IF($G39="","Keine Grenze",IF(ROUNDUP($J39/Parameter!$B$8,0)*Parameter!$B$8&gt;$G39,"Kapazität begrenzt","Innerhalb Kapazität")),"Prüfen"))</f>
        <v/>
      </c>
      <c r="R39" s="32">
        <f>IF(OR($A39="",$H39="",$C39=""),"",IFERROR($H39*Parameter!$B$6/$C39,""))</f>
        <v/>
      </c>
      <c r="S39" s="10">
        <f>IFERROR(IF(COUNTA($A39:$I39)=0,"",IF(OR($A39="",$B39="",$C39="",$D39="",$E39="",$I39=""),"Pflichtwert fehlt",IF(COUNTIF($A$6:$A$105,$A39)&gt;1,"Doppelte Artikel-ID",IF(OR($C39&lt;=0,$D39&lt;=0,$E39&lt;=0,AND($F39&lt;&gt;"",$F39&lt;=0),AND($G39&lt;&gt;"",$G39&lt;=0),AND($H39&lt;&gt;"",$H39&lt;0)),"Eingabe prüfen",IF($Q39="Kapazität begrenzt","Kapazitätsgrenze prüfen",IF(AND($R39&lt;&gt;"",$R39&gt;Parameter!$B$9),"Bestandsreichweite prüfen","Plausibel")))))),"Eingabe prüfen")</f>
        <v/>
      </c>
    </row>
    <row r="40">
      <c r="A40" s="22" t="n"/>
      <c r="B40" s="22" t="n"/>
      <c r="C40" s="23" t="n"/>
      <c r="D40" s="24" t="n"/>
      <c r="E40" s="24" t="n"/>
      <c r="F40" s="25" t="n"/>
      <c r="G40" s="23" t="n"/>
      <c r="H40" s="23" t="n"/>
      <c r="I40" s="22" t="n"/>
      <c r="J40" s="26">
        <f>IF(OR($A40="",$C40="",$D40="",$E40=""),"",IFERROR(SQRT((2*$C40*$D40)/($E40*IF($F40="",Parameter!$B$7,$F40))),""))</f>
        <v/>
      </c>
      <c r="K40" s="27">
        <f>IF($J40="","",IFERROR(MIN(ROUNDUP($J40/Parameter!$B$8,0)*Parameter!$B$8,IF($G40="",1E+99,$G40)),""))</f>
        <v/>
      </c>
      <c r="L40" s="26">
        <f>IF($K40="","",IFERROR($C40/$K40,""))</f>
        <v/>
      </c>
      <c r="M40" s="28">
        <f>IF($L40="","",IFERROR(Parameter!$B$6/$L40,""))</f>
        <v/>
      </c>
      <c r="N40" s="29">
        <f>IF($L40="","",IFERROR($L40*$D40,""))</f>
        <v/>
      </c>
      <c r="O40" s="29">
        <f>IF($K40="","",IFERROR(($K40/2)*$E40*IF($F40="",Parameter!$B$7,$F40),""))</f>
        <v/>
      </c>
      <c r="P40" s="29">
        <f>IF(OR($N40="",$O40=""),"",IFERROR($N40+$O40,""))</f>
        <v/>
      </c>
      <c r="Q40" s="7">
        <f>IF($K40="","",IFERROR(IF($G40="","Keine Grenze",IF(ROUNDUP($J40/Parameter!$B$8,0)*Parameter!$B$8&gt;$G40,"Kapazität begrenzt","Innerhalb Kapazität")),"Prüfen"))</f>
        <v/>
      </c>
      <c r="R40" s="28">
        <f>IF(OR($A40="",$H40="",$C40=""),"",IFERROR($H40*Parameter!$B$6/$C40,""))</f>
        <v/>
      </c>
      <c r="S40" s="7">
        <f>IFERROR(IF(COUNTA($A40:$I40)=0,"",IF(OR($A40="",$B40="",$C40="",$D40="",$E40="",$I40=""),"Pflichtwert fehlt",IF(COUNTIF($A$6:$A$105,$A40)&gt;1,"Doppelte Artikel-ID",IF(OR($C40&lt;=0,$D40&lt;=0,$E40&lt;=0,AND($F40&lt;&gt;"",$F40&lt;=0),AND($G40&lt;&gt;"",$G40&lt;=0),AND($H40&lt;&gt;"",$H40&lt;0)),"Eingabe prüfen",IF($Q40="Kapazität begrenzt","Kapazitätsgrenze prüfen",IF(AND($R40&lt;&gt;"",$R40&gt;Parameter!$B$9),"Bestandsreichweite prüfen","Plausibel")))))),"Eingabe prüfen")</f>
        <v/>
      </c>
    </row>
    <row r="41">
      <c r="A41" s="22" t="n"/>
      <c r="B41" s="22" t="n"/>
      <c r="C41" s="23" t="n"/>
      <c r="D41" s="24" t="n"/>
      <c r="E41" s="24" t="n"/>
      <c r="F41" s="25" t="n"/>
      <c r="G41" s="23" t="n"/>
      <c r="H41" s="23" t="n"/>
      <c r="I41" s="22" t="n"/>
      <c r="J41" s="30">
        <f>IF(OR($A41="",$C41="",$D41="",$E41=""),"",IFERROR(SQRT((2*$C41*$D41)/($E41*IF($F41="",Parameter!$B$7,$F41))),""))</f>
        <v/>
      </c>
      <c r="K41" s="31">
        <f>IF($J41="","",IFERROR(MIN(ROUNDUP($J41/Parameter!$B$8,0)*Parameter!$B$8,IF($G41="",1E+99,$G41)),""))</f>
        <v/>
      </c>
      <c r="L41" s="30">
        <f>IF($K41="","",IFERROR($C41/$K41,""))</f>
        <v/>
      </c>
      <c r="M41" s="32">
        <f>IF($L41="","",IFERROR(Parameter!$B$6/$L41,""))</f>
        <v/>
      </c>
      <c r="N41" s="33">
        <f>IF($L41="","",IFERROR($L41*$D41,""))</f>
        <v/>
      </c>
      <c r="O41" s="33">
        <f>IF($K41="","",IFERROR(($K41/2)*$E41*IF($F41="",Parameter!$B$7,$F41),""))</f>
        <v/>
      </c>
      <c r="P41" s="33">
        <f>IF(OR($N41="",$O41=""),"",IFERROR($N41+$O41,""))</f>
        <v/>
      </c>
      <c r="Q41" s="10">
        <f>IF($K41="","",IFERROR(IF($G41="","Keine Grenze",IF(ROUNDUP($J41/Parameter!$B$8,0)*Parameter!$B$8&gt;$G41,"Kapazität begrenzt","Innerhalb Kapazität")),"Prüfen"))</f>
        <v/>
      </c>
      <c r="R41" s="32">
        <f>IF(OR($A41="",$H41="",$C41=""),"",IFERROR($H41*Parameter!$B$6/$C41,""))</f>
        <v/>
      </c>
      <c r="S41" s="10">
        <f>IFERROR(IF(COUNTA($A41:$I41)=0,"",IF(OR($A41="",$B41="",$C41="",$D41="",$E41="",$I41=""),"Pflichtwert fehlt",IF(COUNTIF($A$6:$A$105,$A41)&gt;1,"Doppelte Artikel-ID",IF(OR($C41&lt;=0,$D41&lt;=0,$E41&lt;=0,AND($F41&lt;&gt;"",$F41&lt;=0),AND($G41&lt;&gt;"",$G41&lt;=0),AND($H41&lt;&gt;"",$H41&lt;0)),"Eingabe prüfen",IF($Q41="Kapazität begrenzt","Kapazitätsgrenze prüfen",IF(AND($R41&lt;&gt;"",$R41&gt;Parameter!$B$9),"Bestandsreichweite prüfen","Plausibel")))))),"Eingabe prüfen")</f>
        <v/>
      </c>
    </row>
    <row r="42">
      <c r="A42" s="22" t="n"/>
      <c r="B42" s="22" t="n"/>
      <c r="C42" s="23" t="n"/>
      <c r="D42" s="24" t="n"/>
      <c r="E42" s="24" t="n"/>
      <c r="F42" s="25" t="n"/>
      <c r="G42" s="23" t="n"/>
      <c r="H42" s="23" t="n"/>
      <c r="I42" s="22" t="n"/>
      <c r="J42" s="26">
        <f>IF(OR($A42="",$C42="",$D42="",$E42=""),"",IFERROR(SQRT((2*$C42*$D42)/($E42*IF($F42="",Parameter!$B$7,$F42))),""))</f>
        <v/>
      </c>
      <c r="K42" s="27">
        <f>IF($J42="","",IFERROR(MIN(ROUNDUP($J42/Parameter!$B$8,0)*Parameter!$B$8,IF($G42="",1E+99,$G42)),""))</f>
        <v/>
      </c>
      <c r="L42" s="26">
        <f>IF($K42="","",IFERROR($C42/$K42,""))</f>
        <v/>
      </c>
      <c r="M42" s="28">
        <f>IF($L42="","",IFERROR(Parameter!$B$6/$L42,""))</f>
        <v/>
      </c>
      <c r="N42" s="29">
        <f>IF($L42="","",IFERROR($L42*$D42,""))</f>
        <v/>
      </c>
      <c r="O42" s="29">
        <f>IF($K42="","",IFERROR(($K42/2)*$E42*IF($F42="",Parameter!$B$7,$F42),""))</f>
        <v/>
      </c>
      <c r="P42" s="29">
        <f>IF(OR($N42="",$O42=""),"",IFERROR($N42+$O42,""))</f>
        <v/>
      </c>
      <c r="Q42" s="7">
        <f>IF($K42="","",IFERROR(IF($G42="","Keine Grenze",IF(ROUNDUP($J42/Parameter!$B$8,0)*Parameter!$B$8&gt;$G42,"Kapazität begrenzt","Innerhalb Kapazität")),"Prüfen"))</f>
        <v/>
      </c>
      <c r="R42" s="28">
        <f>IF(OR($A42="",$H42="",$C42=""),"",IFERROR($H42*Parameter!$B$6/$C42,""))</f>
        <v/>
      </c>
      <c r="S42" s="7">
        <f>IFERROR(IF(COUNTA($A42:$I42)=0,"",IF(OR($A42="",$B42="",$C42="",$D42="",$E42="",$I42=""),"Pflichtwert fehlt",IF(COUNTIF($A$6:$A$105,$A42)&gt;1,"Doppelte Artikel-ID",IF(OR($C42&lt;=0,$D42&lt;=0,$E42&lt;=0,AND($F42&lt;&gt;"",$F42&lt;=0),AND($G42&lt;&gt;"",$G42&lt;=0),AND($H42&lt;&gt;"",$H42&lt;0)),"Eingabe prüfen",IF($Q42="Kapazität begrenzt","Kapazitätsgrenze prüfen",IF(AND($R42&lt;&gt;"",$R42&gt;Parameter!$B$9),"Bestandsreichweite prüfen","Plausibel")))))),"Eingabe prüfen")</f>
        <v/>
      </c>
    </row>
    <row r="43">
      <c r="A43" s="22" t="n"/>
      <c r="B43" s="22" t="n"/>
      <c r="C43" s="23" t="n"/>
      <c r="D43" s="24" t="n"/>
      <c r="E43" s="24" t="n"/>
      <c r="F43" s="25" t="n"/>
      <c r="G43" s="23" t="n"/>
      <c r="H43" s="23" t="n"/>
      <c r="I43" s="22" t="n"/>
      <c r="J43" s="30">
        <f>IF(OR($A43="",$C43="",$D43="",$E43=""),"",IFERROR(SQRT((2*$C43*$D43)/($E43*IF($F43="",Parameter!$B$7,$F43))),""))</f>
        <v/>
      </c>
      <c r="K43" s="31">
        <f>IF($J43="","",IFERROR(MIN(ROUNDUP($J43/Parameter!$B$8,0)*Parameter!$B$8,IF($G43="",1E+99,$G43)),""))</f>
        <v/>
      </c>
      <c r="L43" s="30">
        <f>IF($K43="","",IFERROR($C43/$K43,""))</f>
        <v/>
      </c>
      <c r="M43" s="32">
        <f>IF($L43="","",IFERROR(Parameter!$B$6/$L43,""))</f>
        <v/>
      </c>
      <c r="N43" s="33">
        <f>IF($L43="","",IFERROR($L43*$D43,""))</f>
        <v/>
      </c>
      <c r="O43" s="33">
        <f>IF($K43="","",IFERROR(($K43/2)*$E43*IF($F43="",Parameter!$B$7,$F43),""))</f>
        <v/>
      </c>
      <c r="P43" s="33">
        <f>IF(OR($N43="",$O43=""),"",IFERROR($N43+$O43,""))</f>
        <v/>
      </c>
      <c r="Q43" s="10">
        <f>IF($K43="","",IFERROR(IF($G43="","Keine Grenze",IF(ROUNDUP($J43/Parameter!$B$8,0)*Parameter!$B$8&gt;$G43,"Kapazität begrenzt","Innerhalb Kapazität")),"Prüfen"))</f>
        <v/>
      </c>
      <c r="R43" s="32">
        <f>IF(OR($A43="",$H43="",$C43=""),"",IFERROR($H43*Parameter!$B$6/$C43,""))</f>
        <v/>
      </c>
      <c r="S43" s="10">
        <f>IFERROR(IF(COUNTA($A43:$I43)=0,"",IF(OR($A43="",$B43="",$C43="",$D43="",$E43="",$I43=""),"Pflichtwert fehlt",IF(COUNTIF($A$6:$A$105,$A43)&gt;1,"Doppelte Artikel-ID",IF(OR($C43&lt;=0,$D43&lt;=0,$E43&lt;=0,AND($F43&lt;&gt;"",$F43&lt;=0),AND($G43&lt;&gt;"",$G43&lt;=0),AND($H43&lt;&gt;"",$H43&lt;0)),"Eingabe prüfen",IF($Q43="Kapazität begrenzt","Kapazitätsgrenze prüfen",IF(AND($R43&lt;&gt;"",$R43&gt;Parameter!$B$9),"Bestandsreichweite prüfen","Plausibel")))))),"Eingabe prüfen")</f>
        <v/>
      </c>
    </row>
    <row r="44">
      <c r="A44" s="22" t="n"/>
      <c r="B44" s="22" t="n"/>
      <c r="C44" s="23" t="n"/>
      <c r="D44" s="24" t="n"/>
      <c r="E44" s="24" t="n"/>
      <c r="F44" s="25" t="n"/>
      <c r="G44" s="23" t="n"/>
      <c r="H44" s="23" t="n"/>
      <c r="I44" s="22" t="n"/>
      <c r="J44" s="26">
        <f>IF(OR($A44="",$C44="",$D44="",$E44=""),"",IFERROR(SQRT((2*$C44*$D44)/($E44*IF($F44="",Parameter!$B$7,$F44))),""))</f>
        <v/>
      </c>
      <c r="K44" s="27">
        <f>IF($J44="","",IFERROR(MIN(ROUNDUP($J44/Parameter!$B$8,0)*Parameter!$B$8,IF($G44="",1E+99,$G44)),""))</f>
        <v/>
      </c>
      <c r="L44" s="26">
        <f>IF($K44="","",IFERROR($C44/$K44,""))</f>
        <v/>
      </c>
      <c r="M44" s="28">
        <f>IF($L44="","",IFERROR(Parameter!$B$6/$L44,""))</f>
        <v/>
      </c>
      <c r="N44" s="29">
        <f>IF($L44="","",IFERROR($L44*$D44,""))</f>
        <v/>
      </c>
      <c r="O44" s="29">
        <f>IF($K44="","",IFERROR(($K44/2)*$E44*IF($F44="",Parameter!$B$7,$F44),""))</f>
        <v/>
      </c>
      <c r="P44" s="29">
        <f>IF(OR($N44="",$O44=""),"",IFERROR($N44+$O44,""))</f>
        <v/>
      </c>
      <c r="Q44" s="7">
        <f>IF($K44="","",IFERROR(IF($G44="","Keine Grenze",IF(ROUNDUP($J44/Parameter!$B$8,0)*Parameter!$B$8&gt;$G44,"Kapazität begrenzt","Innerhalb Kapazität")),"Prüfen"))</f>
        <v/>
      </c>
      <c r="R44" s="28">
        <f>IF(OR($A44="",$H44="",$C44=""),"",IFERROR($H44*Parameter!$B$6/$C44,""))</f>
        <v/>
      </c>
      <c r="S44" s="7">
        <f>IFERROR(IF(COUNTA($A44:$I44)=0,"",IF(OR($A44="",$B44="",$C44="",$D44="",$E44="",$I44=""),"Pflichtwert fehlt",IF(COUNTIF($A$6:$A$105,$A44)&gt;1,"Doppelte Artikel-ID",IF(OR($C44&lt;=0,$D44&lt;=0,$E44&lt;=0,AND($F44&lt;&gt;"",$F44&lt;=0),AND($G44&lt;&gt;"",$G44&lt;=0),AND($H44&lt;&gt;"",$H44&lt;0)),"Eingabe prüfen",IF($Q44="Kapazität begrenzt","Kapazitätsgrenze prüfen",IF(AND($R44&lt;&gt;"",$R44&gt;Parameter!$B$9),"Bestandsreichweite prüfen","Plausibel")))))),"Eingabe prüfen")</f>
        <v/>
      </c>
    </row>
    <row r="45">
      <c r="A45" s="22" t="n"/>
      <c r="B45" s="22" t="n"/>
      <c r="C45" s="23" t="n"/>
      <c r="D45" s="24" t="n"/>
      <c r="E45" s="24" t="n"/>
      <c r="F45" s="25" t="n"/>
      <c r="G45" s="23" t="n"/>
      <c r="H45" s="23" t="n"/>
      <c r="I45" s="22" t="n"/>
      <c r="J45" s="30">
        <f>IF(OR($A45="",$C45="",$D45="",$E45=""),"",IFERROR(SQRT((2*$C45*$D45)/($E45*IF($F45="",Parameter!$B$7,$F45))),""))</f>
        <v/>
      </c>
      <c r="K45" s="31">
        <f>IF($J45="","",IFERROR(MIN(ROUNDUP($J45/Parameter!$B$8,0)*Parameter!$B$8,IF($G45="",1E+99,$G45)),""))</f>
        <v/>
      </c>
      <c r="L45" s="30">
        <f>IF($K45="","",IFERROR($C45/$K45,""))</f>
        <v/>
      </c>
      <c r="M45" s="32">
        <f>IF($L45="","",IFERROR(Parameter!$B$6/$L45,""))</f>
        <v/>
      </c>
      <c r="N45" s="33">
        <f>IF($L45="","",IFERROR($L45*$D45,""))</f>
        <v/>
      </c>
      <c r="O45" s="33">
        <f>IF($K45="","",IFERROR(($K45/2)*$E45*IF($F45="",Parameter!$B$7,$F45),""))</f>
        <v/>
      </c>
      <c r="P45" s="33">
        <f>IF(OR($N45="",$O45=""),"",IFERROR($N45+$O45,""))</f>
        <v/>
      </c>
      <c r="Q45" s="10">
        <f>IF($K45="","",IFERROR(IF($G45="","Keine Grenze",IF(ROUNDUP($J45/Parameter!$B$8,0)*Parameter!$B$8&gt;$G45,"Kapazität begrenzt","Innerhalb Kapazität")),"Prüfen"))</f>
        <v/>
      </c>
      <c r="R45" s="32">
        <f>IF(OR($A45="",$H45="",$C45=""),"",IFERROR($H45*Parameter!$B$6/$C45,""))</f>
        <v/>
      </c>
      <c r="S45" s="10">
        <f>IFERROR(IF(COUNTA($A45:$I45)=0,"",IF(OR($A45="",$B45="",$C45="",$D45="",$E45="",$I45=""),"Pflichtwert fehlt",IF(COUNTIF($A$6:$A$105,$A45)&gt;1,"Doppelte Artikel-ID",IF(OR($C45&lt;=0,$D45&lt;=0,$E45&lt;=0,AND($F45&lt;&gt;"",$F45&lt;=0),AND($G45&lt;&gt;"",$G45&lt;=0),AND($H45&lt;&gt;"",$H45&lt;0)),"Eingabe prüfen",IF($Q45="Kapazität begrenzt","Kapazitätsgrenze prüfen",IF(AND($R45&lt;&gt;"",$R45&gt;Parameter!$B$9),"Bestandsreichweite prüfen","Plausibel")))))),"Eingabe prüfen")</f>
        <v/>
      </c>
    </row>
    <row r="46">
      <c r="A46" s="22" t="n"/>
      <c r="B46" s="22" t="n"/>
      <c r="C46" s="23" t="n"/>
      <c r="D46" s="24" t="n"/>
      <c r="E46" s="24" t="n"/>
      <c r="F46" s="25" t="n"/>
      <c r="G46" s="23" t="n"/>
      <c r="H46" s="23" t="n"/>
      <c r="I46" s="22" t="n"/>
      <c r="J46" s="26">
        <f>IF(OR($A46="",$C46="",$D46="",$E46=""),"",IFERROR(SQRT((2*$C46*$D46)/($E46*IF($F46="",Parameter!$B$7,$F46))),""))</f>
        <v/>
      </c>
      <c r="K46" s="27">
        <f>IF($J46="","",IFERROR(MIN(ROUNDUP($J46/Parameter!$B$8,0)*Parameter!$B$8,IF($G46="",1E+99,$G46)),""))</f>
        <v/>
      </c>
      <c r="L46" s="26">
        <f>IF($K46="","",IFERROR($C46/$K46,""))</f>
        <v/>
      </c>
      <c r="M46" s="28">
        <f>IF($L46="","",IFERROR(Parameter!$B$6/$L46,""))</f>
        <v/>
      </c>
      <c r="N46" s="29">
        <f>IF($L46="","",IFERROR($L46*$D46,""))</f>
        <v/>
      </c>
      <c r="O46" s="29">
        <f>IF($K46="","",IFERROR(($K46/2)*$E46*IF($F46="",Parameter!$B$7,$F46),""))</f>
        <v/>
      </c>
      <c r="P46" s="29">
        <f>IF(OR($N46="",$O46=""),"",IFERROR($N46+$O46,""))</f>
        <v/>
      </c>
      <c r="Q46" s="7">
        <f>IF($K46="","",IFERROR(IF($G46="","Keine Grenze",IF(ROUNDUP($J46/Parameter!$B$8,0)*Parameter!$B$8&gt;$G46,"Kapazität begrenzt","Innerhalb Kapazität")),"Prüfen"))</f>
        <v/>
      </c>
      <c r="R46" s="28">
        <f>IF(OR($A46="",$H46="",$C46=""),"",IFERROR($H46*Parameter!$B$6/$C46,""))</f>
        <v/>
      </c>
      <c r="S46" s="7">
        <f>IFERROR(IF(COUNTA($A46:$I46)=0,"",IF(OR($A46="",$B46="",$C46="",$D46="",$E46="",$I46=""),"Pflichtwert fehlt",IF(COUNTIF($A$6:$A$105,$A46)&gt;1,"Doppelte Artikel-ID",IF(OR($C46&lt;=0,$D46&lt;=0,$E46&lt;=0,AND($F46&lt;&gt;"",$F46&lt;=0),AND($G46&lt;&gt;"",$G46&lt;=0),AND($H46&lt;&gt;"",$H46&lt;0)),"Eingabe prüfen",IF($Q46="Kapazität begrenzt","Kapazitätsgrenze prüfen",IF(AND($R46&lt;&gt;"",$R46&gt;Parameter!$B$9),"Bestandsreichweite prüfen","Plausibel")))))),"Eingabe prüfen")</f>
        <v/>
      </c>
    </row>
    <row r="47">
      <c r="A47" s="22" t="n"/>
      <c r="B47" s="22" t="n"/>
      <c r="C47" s="23" t="n"/>
      <c r="D47" s="24" t="n"/>
      <c r="E47" s="24" t="n"/>
      <c r="F47" s="25" t="n"/>
      <c r="G47" s="23" t="n"/>
      <c r="H47" s="23" t="n"/>
      <c r="I47" s="22" t="n"/>
      <c r="J47" s="30">
        <f>IF(OR($A47="",$C47="",$D47="",$E47=""),"",IFERROR(SQRT((2*$C47*$D47)/($E47*IF($F47="",Parameter!$B$7,$F47))),""))</f>
        <v/>
      </c>
      <c r="K47" s="31">
        <f>IF($J47="","",IFERROR(MIN(ROUNDUP($J47/Parameter!$B$8,0)*Parameter!$B$8,IF($G47="",1E+99,$G47)),""))</f>
        <v/>
      </c>
      <c r="L47" s="30">
        <f>IF($K47="","",IFERROR($C47/$K47,""))</f>
        <v/>
      </c>
      <c r="M47" s="32">
        <f>IF($L47="","",IFERROR(Parameter!$B$6/$L47,""))</f>
        <v/>
      </c>
      <c r="N47" s="33">
        <f>IF($L47="","",IFERROR($L47*$D47,""))</f>
        <v/>
      </c>
      <c r="O47" s="33">
        <f>IF($K47="","",IFERROR(($K47/2)*$E47*IF($F47="",Parameter!$B$7,$F47),""))</f>
        <v/>
      </c>
      <c r="P47" s="33">
        <f>IF(OR($N47="",$O47=""),"",IFERROR($N47+$O47,""))</f>
        <v/>
      </c>
      <c r="Q47" s="10">
        <f>IF($K47="","",IFERROR(IF($G47="","Keine Grenze",IF(ROUNDUP($J47/Parameter!$B$8,0)*Parameter!$B$8&gt;$G47,"Kapazität begrenzt","Innerhalb Kapazität")),"Prüfen"))</f>
        <v/>
      </c>
      <c r="R47" s="32">
        <f>IF(OR($A47="",$H47="",$C47=""),"",IFERROR($H47*Parameter!$B$6/$C47,""))</f>
        <v/>
      </c>
      <c r="S47" s="10">
        <f>IFERROR(IF(COUNTA($A47:$I47)=0,"",IF(OR($A47="",$B47="",$C47="",$D47="",$E47="",$I47=""),"Pflichtwert fehlt",IF(COUNTIF($A$6:$A$105,$A47)&gt;1,"Doppelte Artikel-ID",IF(OR($C47&lt;=0,$D47&lt;=0,$E47&lt;=0,AND($F47&lt;&gt;"",$F47&lt;=0),AND($G47&lt;&gt;"",$G47&lt;=0),AND($H47&lt;&gt;"",$H47&lt;0)),"Eingabe prüfen",IF($Q47="Kapazität begrenzt","Kapazitätsgrenze prüfen",IF(AND($R47&lt;&gt;"",$R47&gt;Parameter!$B$9),"Bestandsreichweite prüfen","Plausibel")))))),"Eingabe prüfen")</f>
        <v/>
      </c>
    </row>
    <row r="48">
      <c r="A48" s="22" t="n"/>
      <c r="B48" s="22" t="n"/>
      <c r="C48" s="23" t="n"/>
      <c r="D48" s="24" t="n"/>
      <c r="E48" s="24" t="n"/>
      <c r="F48" s="25" t="n"/>
      <c r="G48" s="23" t="n"/>
      <c r="H48" s="23" t="n"/>
      <c r="I48" s="22" t="n"/>
      <c r="J48" s="26">
        <f>IF(OR($A48="",$C48="",$D48="",$E48=""),"",IFERROR(SQRT((2*$C48*$D48)/($E48*IF($F48="",Parameter!$B$7,$F48))),""))</f>
        <v/>
      </c>
      <c r="K48" s="27">
        <f>IF($J48="","",IFERROR(MIN(ROUNDUP($J48/Parameter!$B$8,0)*Parameter!$B$8,IF($G48="",1E+99,$G48)),""))</f>
        <v/>
      </c>
      <c r="L48" s="26">
        <f>IF($K48="","",IFERROR($C48/$K48,""))</f>
        <v/>
      </c>
      <c r="M48" s="28">
        <f>IF($L48="","",IFERROR(Parameter!$B$6/$L48,""))</f>
        <v/>
      </c>
      <c r="N48" s="29">
        <f>IF($L48="","",IFERROR($L48*$D48,""))</f>
        <v/>
      </c>
      <c r="O48" s="29">
        <f>IF($K48="","",IFERROR(($K48/2)*$E48*IF($F48="",Parameter!$B$7,$F48),""))</f>
        <v/>
      </c>
      <c r="P48" s="29">
        <f>IF(OR($N48="",$O48=""),"",IFERROR($N48+$O48,""))</f>
        <v/>
      </c>
      <c r="Q48" s="7">
        <f>IF($K48="","",IFERROR(IF($G48="","Keine Grenze",IF(ROUNDUP($J48/Parameter!$B$8,0)*Parameter!$B$8&gt;$G48,"Kapazität begrenzt","Innerhalb Kapazität")),"Prüfen"))</f>
        <v/>
      </c>
      <c r="R48" s="28">
        <f>IF(OR($A48="",$H48="",$C48=""),"",IFERROR($H48*Parameter!$B$6/$C48,""))</f>
        <v/>
      </c>
      <c r="S48" s="7">
        <f>IFERROR(IF(COUNTA($A48:$I48)=0,"",IF(OR($A48="",$B48="",$C48="",$D48="",$E48="",$I48=""),"Pflichtwert fehlt",IF(COUNTIF($A$6:$A$105,$A48)&gt;1,"Doppelte Artikel-ID",IF(OR($C48&lt;=0,$D48&lt;=0,$E48&lt;=0,AND($F48&lt;&gt;"",$F48&lt;=0),AND($G48&lt;&gt;"",$G48&lt;=0),AND($H48&lt;&gt;"",$H48&lt;0)),"Eingabe prüfen",IF($Q48="Kapazität begrenzt","Kapazitätsgrenze prüfen",IF(AND($R48&lt;&gt;"",$R48&gt;Parameter!$B$9),"Bestandsreichweite prüfen","Plausibel")))))),"Eingabe prüfen")</f>
        <v/>
      </c>
    </row>
    <row r="49">
      <c r="A49" s="22" t="n"/>
      <c r="B49" s="22" t="n"/>
      <c r="C49" s="23" t="n"/>
      <c r="D49" s="24" t="n"/>
      <c r="E49" s="24" t="n"/>
      <c r="F49" s="25" t="n"/>
      <c r="G49" s="23" t="n"/>
      <c r="H49" s="23" t="n"/>
      <c r="I49" s="22" t="n"/>
      <c r="J49" s="30">
        <f>IF(OR($A49="",$C49="",$D49="",$E49=""),"",IFERROR(SQRT((2*$C49*$D49)/($E49*IF($F49="",Parameter!$B$7,$F49))),""))</f>
        <v/>
      </c>
      <c r="K49" s="31">
        <f>IF($J49="","",IFERROR(MIN(ROUNDUP($J49/Parameter!$B$8,0)*Parameter!$B$8,IF($G49="",1E+99,$G49)),""))</f>
        <v/>
      </c>
      <c r="L49" s="30">
        <f>IF($K49="","",IFERROR($C49/$K49,""))</f>
        <v/>
      </c>
      <c r="M49" s="32">
        <f>IF($L49="","",IFERROR(Parameter!$B$6/$L49,""))</f>
        <v/>
      </c>
      <c r="N49" s="33">
        <f>IF($L49="","",IFERROR($L49*$D49,""))</f>
        <v/>
      </c>
      <c r="O49" s="33">
        <f>IF($K49="","",IFERROR(($K49/2)*$E49*IF($F49="",Parameter!$B$7,$F49),""))</f>
        <v/>
      </c>
      <c r="P49" s="33">
        <f>IF(OR($N49="",$O49=""),"",IFERROR($N49+$O49,""))</f>
        <v/>
      </c>
      <c r="Q49" s="10">
        <f>IF($K49="","",IFERROR(IF($G49="","Keine Grenze",IF(ROUNDUP($J49/Parameter!$B$8,0)*Parameter!$B$8&gt;$G49,"Kapazität begrenzt","Innerhalb Kapazität")),"Prüfen"))</f>
        <v/>
      </c>
      <c r="R49" s="32">
        <f>IF(OR($A49="",$H49="",$C49=""),"",IFERROR($H49*Parameter!$B$6/$C49,""))</f>
        <v/>
      </c>
      <c r="S49" s="10">
        <f>IFERROR(IF(COUNTA($A49:$I49)=0,"",IF(OR($A49="",$B49="",$C49="",$D49="",$E49="",$I49=""),"Pflichtwert fehlt",IF(COUNTIF($A$6:$A$105,$A49)&gt;1,"Doppelte Artikel-ID",IF(OR($C49&lt;=0,$D49&lt;=0,$E49&lt;=0,AND($F49&lt;&gt;"",$F49&lt;=0),AND($G49&lt;&gt;"",$G49&lt;=0),AND($H49&lt;&gt;"",$H49&lt;0)),"Eingabe prüfen",IF($Q49="Kapazität begrenzt","Kapazitätsgrenze prüfen",IF(AND($R49&lt;&gt;"",$R49&gt;Parameter!$B$9),"Bestandsreichweite prüfen","Plausibel")))))),"Eingabe prüfen")</f>
        <v/>
      </c>
    </row>
    <row r="50">
      <c r="A50" s="22" t="n"/>
      <c r="B50" s="22" t="n"/>
      <c r="C50" s="23" t="n"/>
      <c r="D50" s="24" t="n"/>
      <c r="E50" s="24" t="n"/>
      <c r="F50" s="25" t="n"/>
      <c r="G50" s="23" t="n"/>
      <c r="H50" s="23" t="n"/>
      <c r="I50" s="22" t="n"/>
      <c r="J50" s="26">
        <f>IF(OR($A50="",$C50="",$D50="",$E50=""),"",IFERROR(SQRT((2*$C50*$D50)/($E50*IF($F50="",Parameter!$B$7,$F50))),""))</f>
        <v/>
      </c>
      <c r="K50" s="27">
        <f>IF($J50="","",IFERROR(MIN(ROUNDUP($J50/Parameter!$B$8,0)*Parameter!$B$8,IF($G50="",1E+99,$G50)),""))</f>
        <v/>
      </c>
      <c r="L50" s="26">
        <f>IF($K50="","",IFERROR($C50/$K50,""))</f>
        <v/>
      </c>
      <c r="M50" s="28">
        <f>IF($L50="","",IFERROR(Parameter!$B$6/$L50,""))</f>
        <v/>
      </c>
      <c r="N50" s="29">
        <f>IF($L50="","",IFERROR($L50*$D50,""))</f>
        <v/>
      </c>
      <c r="O50" s="29">
        <f>IF($K50="","",IFERROR(($K50/2)*$E50*IF($F50="",Parameter!$B$7,$F50),""))</f>
        <v/>
      </c>
      <c r="P50" s="29">
        <f>IF(OR($N50="",$O50=""),"",IFERROR($N50+$O50,""))</f>
        <v/>
      </c>
      <c r="Q50" s="7">
        <f>IF($K50="","",IFERROR(IF($G50="","Keine Grenze",IF(ROUNDUP($J50/Parameter!$B$8,0)*Parameter!$B$8&gt;$G50,"Kapazität begrenzt","Innerhalb Kapazität")),"Prüfen"))</f>
        <v/>
      </c>
      <c r="R50" s="28">
        <f>IF(OR($A50="",$H50="",$C50=""),"",IFERROR($H50*Parameter!$B$6/$C50,""))</f>
        <v/>
      </c>
      <c r="S50" s="7">
        <f>IFERROR(IF(COUNTA($A50:$I50)=0,"",IF(OR($A50="",$B50="",$C50="",$D50="",$E50="",$I50=""),"Pflichtwert fehlt",IF(COUNTIF($A$6:$A$105,$A50)&gt;1,"Doppelte Artikel-ID",IF(OR($C50&lt;=0,$D50&lt;=0,$E50&lt;=0,AND($F50&lt;&gt;"",$F50&lt;=0),AND($G50&lt;&gt;"",$G50&lt;=0),AND($H50&lt;&gt;"",$H50&lt;0)),"Eingabe prüfen",IF($Q50="Kapazität begrenzt","Kapazitätsgrenze prüfen",IF(AND($R50&lt;&gt;"",$R50&gt;Parameter!$B$9),"Bestandsreichweite prüfen","Plausibel")))))),"Eingabe prüfen")</f>
        <v/>
      </c>
    </row>
    <row r="51">
      <c r="A51" s="22" t="n"/>
      <c r="B51" s="22" t="n"/>
      <c r="C51" s="23" t="n"/>
      <c r="D51" s="24" t="n"/>
      <c r="E51" s="24" t="n"/>
      <c r="F51" s="25" t="n"/>
      <c r="G51" s="23" t="n"/>
      <c r="H51" s="23" t="n"/>
      <c r="I51" s="22" t="n"/>
      <c r="J51" s="30">
        <f>IF(OR($A51="",$C51="",$D51="",$E51=""),"",IFERROR(SQRT((2*$C51*$D51)/($E51*IF($F51="",Parameter!$B$7,$F51))),""))</f>
        <v/>
      </c>
      <c r="K51" s="31">
        <f>IF($J51="","",IFERROR(MIN(ROUNDUP($J51/Parameter!$B$8,0)*Parameter!$B$8,IF($G51="",1E+99,$G51)),""))</f>
        <v/>
      </c>
      <c r="L51" s="30">
        <f>IF($K51="","",IFERROR($C51/$K51,""))</f>
        <v/>
      </c>
      <c r="M51" s="32">
        <f>IF($L51="","",IFERROR(Parameter!$B$6/$L51,""))</f>
        <v/>
      </c>
      <c r="N51" s="33">
        <f>IF($L51="","",IFERROR($L51*$D51,""))</f>
        <v/>
      </c>
      <c r="O51" s="33">
        <f>IF($K51="","",IFERROR(($K51/2)*$E51*IF($F51="",Parameter!$B$7,$F51),""))</f>
        <v/>
      </c>
      <c r="P51" s="33">
        <f>IF(OR($N51="",$O51=""),"",IFERROR($N51+$O51,""))</f>
        <v/>
      </c>
      <c r="Q51" s="10">
        <f>IF($K51="","",IFERROR(IF($G51="","Keine Grenze",IF(ROUNDUP($J51/Parameter!$B$8,0)*Parameter!$B$8&gt;$G51,"Kapazität begrenzt","Innerhalb Kapazität")),"Prüfen"))</f>
        <v/>
      </c>
      <c r="R51" s="32">
        <f>IF(OR($A51="",$H51="",$C51=""),"",IFERROR($H51*Parameter!$B$6/$C51,""))</f>
        <v/>
      </c>
      <c r="S51" s="10">
        <f>IFERROR(IF(COUNTA($A51:$I51)=0,"",IF(OR($A51="",$B51="",$C51="",$D51="",$E51="",$I51=""),"Pflichtwert fehlt",IF(COUNTIF($A$6:$A$105,$A51)&gt;1,"Doppelte Artikel-ID",IF(OR($C51&lt;=0,$D51&lt;=0,$E51&lt;=0,AND($F51&lt;&gt;"",$F51&lt;=0),AND($G51&lt;&gt;"",$G51&lt;=0),AND($H51&lt;&gt;"",$H51&lt;0)),"Eingabe prüfen",IF($Q51="Kapazität begrenzt","Kapazitätsgrenze prüfen",IF(AND($R51&lt;&gt;"",$R51&gt;Parameter!$B$9),"Bestandsreichweite prüfen","Plausibel")))))),"Eingabe prüfen")</f>
        <v/>
      </c>
    </row>
    <row r="52">
      <c r="A52" s="22" t="n"/>
      <c r="B52" s="22" t="n"/>
      <c r="C52" s="23" t="n"/>
      <c r="D52" s="24" t="n"/>
      <c r="E52" s="24" t="n"/>
      <c r="F52" s="25" t="n"/>
      <c r="G52" s="23" t="n"/>
      <c r="H52" s="23" t="n"/>
      <c r="I52" s="22" t="n"/>
      <c r="J52" s="26">
        <f>IF(OR($A52="",$C52="",$D52="",$E52=""),"",IFERROR(SQRT((2*$C52*$D52)/($E52*IF($F52="",Parameter!$B$7,$F52))),""))</f>
        <v/>
      </c>
      <c r="K52" s="27">
        <f>IF($J52="","",IFERROR(MIN(ROUNDUP($J52/Parameter!$B$8,0)*Parameter!$B$8,IF($G52="",1E+99,$G52)),""))</f>
        <v/>
      </c>
      <c r="L52" s="26">
        <f>IF($K52="","",IFERROR($C52/$K52,""))</f>
        <v/>
      </c>
      <c r="M52" s="28">
        <f>IF($L52="","",IFERROR(Parameter!$B$6/$L52,""))</f>
        <v/>
      </c>
      <c r="N52" s="29">
        <f>IF($L52="","",IFERROR($L52*$D52,""))</f>
        <v/>
      </c>
      <c r="O52" s="29">
        <f>IF($K52="","",IFERROR(($K52/2)*$E52*IF($F52="",Parameter!$B$7,$F52),""))</f>
        <v/>
      </c>
      <c r="P52" s="29">
        <f>IF(OR($N52="",$O52=""),"",IFERROR($N52+$O52,""))</f>
        <v/>
      </c>
      <c r="Q52" s="7">
        <f>IF($K52="","",IFERROR(IF($G52="","Keine Grenze",IF(ROUNDUP($J52/Parameter!$B$8,0)*Parameter!$B$8&gt;$G52,"Kapazität begrenzt","Innerhalb Kapazität")),"Prüfen"))</f>
        <v/>
      </c>
      <c r="R52" s="28">
        <f>IF(OR($A52="",$H52="",$C52=""),"",IFERROR($H52*Parameter!$B$6/$C52,""))</f>
        <v/>
      </c>
      <c r="S52" s="7">
        <f>IFERROR(IF(COUNTA($A52:$I52)=0,"",IF(OR($A52="",$B52="",$C52="",$D52="",$E52="",$I52=""),"Pflichtwert fehlt",IF(COUNTIF($A$6:$A$105,$A52)&gt;1,"Doppelte Artikel-ID",IF(OR($C52&lt;=0,$D52&lt;=0,$E52&lt;=0,AND($F52&lt;&gt;"",$F52&lt;=0),AND($G52&lt;&gt;"",$G52&lt;=0),AND($H52&lt;&gt;"",$H52&lt;0)),"Eingabe prüfen",IF($Q52="Kapazität begrenzt","Kapazitätsgrenze prüfen",IF(AND($R52&lt;&gt;"",$R52&gt;Parameter!$B$9),"Bestandsreichweite prüfen","Plausibel")))))),"Eingabe prüfen")</f>
        <v/>
      </c>
    </row>
    <row r="53">
      <c r="A53" s="22" t="n"/>
      <c r="B53" s="22" t="n"/>
      <c r="C53" s="23" t="n"/>
      <c r="D53" s="24" t="n"/>
      <c r="E53" s="24" t="n"/>
      <c r="F53" s="25" t="n"/>
      <c r="G53" s="23" t="n"/>
      <c r="H53" s="23" t="n"/>
      <c r="I53" s="22" t="n"/>
      <c r="J53" s="30">
        <f>IF(OR($A53="",$C53="",$D53="",$E53=""),"",IFERROR(SQRT((2*$C53*$D53)/($E53*IF($F53="",Parameter!$B$7,$F53))),""))</f>
        <v/>
      </c>
      <c r="K53" s="31">
        <f>IF($J53="","",IFERROR(MIN(ROUNDUP($J53/Parameter!$B$8,0)*Parameter!$B$8,IF($G53="",1E+99,$G53)),""))</f>
        <v/>
      </c>
      <c r="L53" s="30">
        <f>IF($K53="","",IFERROR($C53/$K53,""))</f>
        <v/>
      </c>
      <c r="M53" s="32">
        <f>IF($L53="","",IFERROR(Parameter!$B$6/$L53,""))</f>
        <v/>
      </c>
      <c r="N53" s="33">
        <f>IF($L53="","",IFERROR($L53*$D53,""))</f>
        <v/>
      </c>
      <c r="O53" s="33">
        <f>IF($K53="","",IFERROR(($K53/2)*$E53*IF($F53="",Parameter!$B$7,$F53),""))</f>
        <v/>
      </c>
      <c r="P53" s="33">
        <f>IF(OR($N53="",$O53=""),"",IFERROR($N53+$O53,""))</f>
        <v/>
      </c>
      <c r="Q53" s="10">
        <f>IF($K53="","",IFERROR(IF($G53="","Keine Grenze",IF(ROUNDUP($J53/Parameter!$B$8,0)*Parameter!$B$8&gt;$G53,"Kapazität begrenzt","Innerhalb Kapazität")),"Prüfen"))</f>
        <v/>
      </c>
      <c r="R53" s="32">
        <f>IF(OR($A53="",$H53="",$C53=""),"",IFERROR($H53*Parameter!$B$6/$C53,""))</f>
        <v/>
      </c>
      <c r="S53" s="10">
        <f>IFERROR(IF(COUNTA($A53:$I53)=0,"",IF(OR($A53="",$B53="",$C53="",$D53="",$E53="",$I53=""),"Pflichtwert fehlt",IF(COUNTIF($A$6:$A$105,$A53)&gt;1,"Doppelte Artikel-ID",IF(OR($C53&lt;=0,$D53&lt;=0,$E53&lt;=0,AND($F53&lt;&gt;"",$F53&lt;=0),AND($G53&lt;&gt;"",$G53&lt;=0),AND($H53&lt;&gt;"",$H53&lt;0)),"Eingabe prüfen",IF($Q53="Kapazität begrenzt","Kapazitätsgrenze prüfen",IF(AND($R53&lt;&gt;"",$R53&gt;Parameter!$B$9),"Bestandsreichweite prüfen","Plausibel")))))),"Eingabe prüfen")</f>
        <v/>
      </c>
    </row>
    <row r="54">
      <c r="A54" s="22" t="n"/>
      <c r="B54" s="22" t="n"/>
      <c r="C54" s="23" t="n"/>
      <c r="D54" s="24" t="n"/>
      <c r="E54" s="24" t="n"/>
      <c r="F54" s="25" t="n"/>
      <c r="G54" s="23" t="n"/>
      <c r="H54" s="23" t="n"/>
      <c r="I54" s="22" t="n"/>
      <c r="J54" s="26">
        <f>IF(OR($A54="",$C54="",$D54="",$E54=""),"",IFERROR(SQRT((2*$C54*$D54)/($E54*IF($F54="",Parameter!$B$7,$F54))),""))</f>
        <v/>
      </c>
      <c r="K54" s="27">
        <f>IF($J54="","",IFERROR(MIN(ROUNDUP($J54/Parameter!$B$8,0)*Parameter!$B$8,IF($G54="",1E+99,$G54)),""))</f>
        <v/>
      </c>
      <c r="L54" s="26">
        <f>IF($K54="","",IFERROR($C54/$K54,""))</f>
        <v/>
      </c>
      <c r="M54" s="28">
        <f>IF($L54="","",IFERROR(Parameter!$B$6/$L54,""))</f>
        <v/>
      </c>
      <c r="N54" s="29">
        <f>IF($L54="","",IFERROR($L54*$D54,""))</f>
        <v/>
      </c>
      <c r="O54" s="29">
        <f>IF($K54="","",IFERROR(($K54/2)*$E54*IF($F54="",Parameter!$B$7,$F54),""))</f>
        <v/>
      </c>
      <c r="P54" s="29">
        <f>IF(OR($N54="",$O54=""),"",IFERROR($N54+$O54,""))</f>
        <v/>
      </c>
      <c r="Q54" s="7">
        <f>IF($K54="","",IFERROR(IF($G54="","Keine Grenze",IF(ROUNDUP($J54/Parameter!$B$8,0)*Parameter!$B$8&gt;$G54,"Kapazität begrenzt","Innerhalb Kapazität")),"Prüfen"))</f>
        <v/>
      </c>
      <c r="R54" s="28">
        <f>IF(OR($A54="",$H54="",$C54=""),"",IFERROR($H54*Parameter!$B$6/$C54,""))</f>
        <v/>
      </c>
      <c r="S54" s="7">
        <f>IFERROR(IF(COUNTA($A54:$I54)=0,"",IF(OR($A54="",$B54="",$C54="",$D54="",$E54="",$I54=""),"Pflichtwert fehlt",IF(COUNTIF($A$6:$A$105,$A54)&gt;1,"Doppelte Artikel-ID",IF(OR($C54&lt;=0,$D54&lt;=0,$E54&lt;=0,AND($F54&lt;&gt;"",$F54&lt;=0),AND($G54&lt;&gt;"",$G54&lt;=0),AND($H54&lt;&gt;"",$H54&lt;0)),"Eingabe prüfen",IF($Q54="Kapazität begrenzt","Kapazitätsgrenze prüfen",IF(AND($R54&lt;&gt;"",$R54&gt;Parameter!$B$9),"Bestandsreichweite prüfen","Plausibel")))))),"Eingabe prüfen")</f>
        <v/>
      </c>
    </row>
    <row r="55">
      <c r="A55" s="22" t="n"/>
      <c r="B55" s="22" t="n"/>
      <c r="C55" s="23" t="n"/>
      <c r="D55" s="24" t="n"/>
      <c r="E55" s="24" t="n"/>
      <c r="F55" s="25" t="n"/>
      <c r="G55" s="23" t="n"/>
      <c r="H55" s="23" t="n"/>
      <c r="I55" s="22" t="n"/>
      <c r="J55" s="30">
        <f>IF(OR($A55="",$C55="",$D55="",$E55=""),"",IFERROR(SQRT((2*$C55*$D55)/($E55*IF($F55="",Parameter!$B$7,$F55))),""))</f>
        <v/>
      </c>
      <c r="K55" s="31">
        <f>IF($J55="","",IFERROR(MIN(ROUNDUP($J55/Parameter!$B$8,0)*Parameter!$B$8,IF($G55="",1E+99,$G55)),""))</f>
        <v/>
      </c>
      <c r="L55" s="30">
        <f>IF($K55="","",IFERROR($C55/$K55,""))</f>
        <v/>
      </c>
      <c r="M55" s="32">
        <f>IF($L55="","",IFERROR(Parameter!$B$6/$L55,""))</f>
        <v/>
      </c>
      <c r="N55" s="33">
        <f>IF($L55="","",IFERROR($L55*$D55,""))</f>
        <v/>
      </c>
      <c r="O55" s="33">
        <f>IF($K55="","",IFERROR(($K55/2)*$E55*IF($F55="",Parameter!$B$7,$F55),""))</f>
        <v/>
      </c>
      <c r="P55" s="33">
        <f>IF(OR($N55="",$O55=""),"",IFERROR($N55+$O55,""))</f>
        <v/>
      </c>
      <c r="Q55" s="10">
        <f>IF($K55="","",IFERROR(IF($G55="","Keine Grenze",IF(ROUNDUP($J55/Parameter!$B$8,0)*Parameter!$B$8&gt;$G55,"Kapazität begrenzt","Innerhalb Kapazität")),"Prüfen"))</f>
        <v/>
      </c>
      <c r="R55" s="32">
        <f>IF(OR($A55="",$H55="",$C55=""),"",IFERROR($H55*Parameter!$B$6/$C55,""))</f>
        <v/>
      </c>
      <c r="S55" s="10">
        <f>IFERROR(IF(COUNTA($A55:$I55)=0,"",IF(OR($A55="",$B55="",$C55="",$D55="",$E55="",$I55=""),"Pflichtwert fehlt",IF(COUNTIF($A$6:$A$105,$A55)&gt;1,"Doppelte Artikel-ID",IF(OR($C55&lt;=0,$D55&lt;=0,$E55&lt;=0,AND($F55&lt;&gt;"",$F55&lt;=0),AND($G55&lt;&gt;"",$G55&lt;=0),AND($H55&lt;&gt;"",$H55&lt;0)),"Eingabe prüfen",IF($Q55="Kapazität begrenzt","Kapazitätsgrenze prüfen",IF(AND($R55&lt;&gt;"",$R55&gt;Parameter!$B$9),"Bestandsreichweite prüfen","Plausibel")))))),"Eingabe prüfen")</f>
        <v/>
      </c>
    </row>
    <row r="56">
      <c r="A56" s="22" t="n"/>
      <c r="B56" s="22" t="n"/>
      <c r="C56" s="23" t="n"/>
      <c r="D56" s="24" t="n"/>
      <c r="E56" s="24" t="n"/>
      <c r="F56" s="25" t="n"/>
      <c r="G56" s="23" t="n"/>
      <c r="H56" s="23" t="n"/>
      <c r="I56" s="22" t="n"/>
      <c r="J56" s="26">
        <f>IF(OR($A56="",$C56="",$D56="",$E56=""),"",IFERROR(SQRT((2*$C56*$D56)/($E56*IF($F56="",Parameter!$B$7,$F56))),""))</f>
        <v/>
      </c>
      <c r="K56" s="27">
        <f>IF($J56="","",IFERROR(MIN(ROUNDUP($J56/Parameter!$B$8,0)*Parameter!$B$8,IF($G56="",1E+99,$G56)),""))</f>
        <v/>
      </c>
      <c r="L56" s="26">
        <f>IF($K56="","",IFERROR($C56/$K56,""))</f>
        <v/>
      </c>
      <c r="M56" s="28">
        <f>IF($L56="","",IFERROR(Parameter!$B$6/$L56,""))</f>
        <v/>
      </c>
      <c r="N56" s="29">
        <f>IF($L56="","",IFERROR($L56*$D56,""))</f>
        <v/>
      </c>
      <c r="O56" s="29">
        <f>IF($K56="","",IFERROR(($K56/2)*$E56*IF($F56="",Parameter!$B$7,$F56),""))</f>
        <v/>
      </c>
      <c r="P56" s="29">
        <f>IF(OR($N56="",$O56=""),"",IFERROR($N56+$O56,""))</f>
        <v/>
      </c>
      <c r="Q56" s="7">
        <f>IF($K56="","",IFERROR(IF($G56="","Keine Grenze",IF(ROUNDUP($J56/Parameter!$B$8,0)*Parameter!$B$8&gt;$G56,"Kapazität begrenzt","Innerhalb Kapazität")),"Prüfen"))</f>
        <v/>
      </c>
      <c r="R56" s="28">
        <f>IF(OR($A56="",$H56="",$C56=""),"",IFERROR($H56*Parameter!$B$6/$C56,""))</f>
        <v/>
      </c>
      <c r="S56" s="7">
        <f>IFERROR(IF(COUNTA($A56:$I56)=0,"",IF(OR($A56="",$B56="",$C56="",$D56="",$E56="",$I56=""),"Pflichtwert fehlt",IF(COUNTIF($A$6:$A$105,$A56)&gt;1,"Doppelte Artikel-ID",IF(OR($C56&lt;=0,$D56&lt;=0,$E56&lt;=0,AND($F56&lt;&gt;"",$F56&lt;=0),AND($G56&lt;&gt;"",$G56&lt;=0),AND($H56&lt;&gt;"",$H56&lt;0)),"Eingabe prüfen",IF($Q56="Kapazität begrenzt","Kapazitätsgrenze prüfen",IF(AND($R56&lt;&gt;"",$R56&gt;Parameter!$B$9),"Bestandsreichweite prüfen","Plausibel")))))),"Eingabe prüfen")</f>
        <v/>
      </c>
    </row>
    <row r="57">
      <c r="A57" s="22" t="n"/>
      <c r="B57" s="22" t="n"/>
      <c r="C57" s="23" t="n"/>
      <c r="D57" s="24" t="n"/>
      <c r="E57" s="24" t="n"/>
      <c r="F57" s="25" t="n"/>
      <c r="G57" s="23" t="n"/>
      <c r="H57" s="23" t="n"/>
      <c r="I57" s="22" t="n"/>
      <c r="J57" s="30">
        <f>IF(OR($A57="",$C57="",$D57="",$E57=""),"",IFERROR(SQRT((2*$C57*$D57)/($E57*IF($F57="",Parameter!$B$7,$F57))),""))</f>
        <v/>
      </c>
      <c r="K57" s="31">
        <f>IF($J57="","",IFERROR(MIN(ROUNDUP($J57/Parameter!$B$8,0)*Parameter!$B$8,IF($G57="",1E+99,$G57)),""))</f>
        <v/>
      </c>
      <c r="L57" s="30">
        <f>IF($K57="","",IFERROR($C57/$K57,""))</f>
        <v/>
      </c>
      <c r="M57" s="32">
        <f>IF($L57="","",IFERROR(Parameter!$B$6/$L57,""))</f>
        <v/>
      </c>
      <c r="N57" s="33">
        <f>IF($L57="","",IFERROR($L57*$D57,""))</f>
        <v/>
      </c>
      <c r="O57" s="33">
        <f>IF($K57="","",IFERROR(($K57/2)*$E57*IF($F57="",Parameter!$B$7,$F57),""))</f>
        <v/>
      </c>
      <c r="P57" s="33">
        <f>IF(OR($N57="",$O57=""),"",IFERROR($N57+$O57,""))</f>
        <v/>
      </c>
      <c r="Q57" s="10">
        <f>IF($K57="","",IFERROR(IF($G57="","Keine Grenze",IF(ROUNDUP($J57/Parameter!$B$8,0)*Parameter!$B$8&gt;$G57,"Kapazität begrenzt","Innerhalb Kapazität")),"Prüfen"))</f>
        <v/>
      </c>
      <c r="R57" s="32">
        <f>IF(OR($A57="",$H57="",$C57=""),"",IFERROR($H57*Parameter!$B$6/$C57,""))</f>
        <v/>
      </c>
      <c r="S57" s="10">
        <f>IFERROR(IF(COUNTA($A57:$I57)=0,"",IF(OR($A57="",$B57="",$C57="",$D57="",$E57="",$I57=""),"Pflichtwert fehlt",IF(COUNTIF($A$6:$A$105,$A57)&gt;1,"Doppelte Artikel-ID",IF(OR($C57&lt;=0,$D57&lt;=0,$E57&lt;=0,AND($F57&lt;&gt;"",$F57&lt;=0),AND($G57&lt;&gt;"",$G57&lt;=0),AND($H57&lt;&gt;"",$H57&lt;0)),"Eingabe prüfen",IF($Q57="Kapazität begrenzt","Kapazitätsgrenze prüfen",IF(AND($R57&lt;&gt;"",$R57&gt;Parameter!$B$9),"Bestandsreichweite prüfen","Plausibel")))))),"Eingabe prüfen")</f>
        <v/>
      </c>
    </row>
    <row r="58">
      <c r="A58" s="22" t="n"/>
      <c r="B58" s="22" t="n"/>
      <c r="C58" s="23" t="n"/>
      <c r="D58" s="24" t="n"/>
      <c r="E58" s="24" t="n"/>
      <c r="F58" s="25" t="n"/>
      <c r="G58" s="23" t="n"/>
      <c r="H58" s="23" t="n"/>
      <c r="I58" s="22" t="n"/>
      <c r="J58" s="26">
        <f>IF(OR($A58="",$C58="",$D58="",$E58=""),"",IFERROR(SQRT((2*$C58*$D58)/($E58*IF($F58="",Parameter!$B$7,$F58))),""))</f>
        <v/>
      </c>
      <c r="K58" s="27">
        <f>IF($J58="","",IFERROR(MIN(ROUNDUP($J58/Parameter!$B$8,0)*Parameter!$B$8,IF($G58="",1E+99,$G58)),""))</f>
        <v/>
      </c>
      <c r="L58" s="26">
        <f>IF($K58="","",IFERROR($C58/$K58,""))</f>
        <v/>
      </c>
      <c r="M58" s="28">
        <f>IF($L58="","",IFERROR(Parameter!$B$6/$L58,""))</f>
        <v/>
      </c>
      <c r="N58" s="29">
        <f>IF($L58="","",IFERROR($L58*$D58,""))</f>
        <v/>
      </c>
      <c r="O58" s="29">
        <f>IF($K58="","",IFERROR(($K58/2)*$E58*IF($F58="",Parameter!$B$7,$F58),""))</f>
        <v/>
      </c>
      <c r="P58" s="29">
        <f>IF(OR($N58="",$O58=""),"",IFERROR($N58+$O58,""))</f>
        <v/>
      </c>
      <c r="Q58" s="7">
        <f>IF($K58="","",IFERROR(IF($G58="","Keine Grenze",IF(ROUNDUP($J58/Parameter!$B$8,0)*Parameter!$B$8&gt;$G58,"Kapazität begrenzt","Innerhalb Kapazität")),"Prüfen"))</f>
        <v/>
      </c>
      <c r="R58" s="28">
        <f>IF(OR($A58="",$H58="",$C58=""),"",IFERROR($H58*Parameter!$B$6/$C58,""))</f>
        <v/>
      </c>
      <c r="S58" s="7">
        <f>IFERROR(IF(COUNTA($A58:$I58)=0,"",IF(OR($A58="",$B58="",$C58="",$D58="",$E58="",$I58=""),"Pflichtwert fehlt",IF(COUNTIF($A$6:$A$105,$A58)&gt;1,"Doppelte Artikel-ID",IF(OR($C58&lt;=0,$D58&lt;=0,$E58&lt;=0,AND($F58&lt;&gt;"",$F58&lt;=0),AND($G58&lt;&gt;"",$G58&lt;=0),AND($H58&lt;&gt;"",$H58&lt;0)),"Eingabe prüfen",IF($Q58="Kapazität begrenzt","Kapazitätsgrenze prüfen",IF(AND($R58&lt;&gt;"",$R58&gt;Parameter!$B$9),"Bestandsreichweite prüfen","Plausibel")))))),"Eingabe prüfen")</f>
        <v/>
      </c>
    </row>
    <row r="59">
      <c r="A59" s="22" t="n"/>
      <c r="B59" s="22" t="n"/>
      <c r="C59" s="23" t="n"/>
      <c r="D59" s="24" t="n"/>
      <c r="E59" s="24" t="n"/>
      <c r="F59" s="25" t="n"/>
      <c r="G59" s="23" t="n"/>
      <c r="H59" s="23" t="n"/>
      <c r="I59" s="22" t="n"/>
      <c r="J59" s="30">
        <f>IF(OR($A59="",$C59="",$D59="",$E59=""),"",IFERROR(SQRT((2*$C59*$D59)/($E59*IF($F59="",Parameter!$B$7,$F59))),""))</f>
        <v/>
      </c>
      <c r="K59" s="31">
        <f>IF($J59="","",IFERROR(MIN(ROUNDUP($J59/Parameter!$B$8,0)*Parameter!$B$8,IF($G59="",1E+99,$G59)),""))</f>
        <v/>
      </c>
      <c r="L59" s="30">
        <f>IF($K59="","",IFERROR($C59/$K59,""))</f>
        <v/>
      </c>
      <c r="M59" s="32">
        <f>IF($L59="","",IFERROR(Parameter!$B$6/$L59,""))</f>
        <v/>
      </c>
      <c r="N59" s="33">
        <f>IF($L59="","",IFERROR($L59*$D59,""))</f>
        <v/>
      </c>
      <c r="O59" s="33">
        <f>IF($K59="","",IFERROR(($K59/2)*$E59*IF($F59="",Parameter!$B$7,$F59),""))</f>
        <v/>
      </c>
      <c r="P59" s="33">
        <f>IF(OR($N59="",$O59=""),"",IFERROR($N59+$O59,""))</f>
        <v/>
      </c>
      <c r="Q59" s="10">
        <f>IF($K59="","",IFERROR(IF($G59="","Keine Grenze",IF(ROUNDUP($J59/Parameter!$B$8,0)*Parameter!$B$8&gt;$G59,"Kapazität begrenzt","Innerhalb Kapazität")),"Prüfen"))</f>
        <v/>
      </c>
      <c r="R59" s="32">
        <f>IF(OR($A59="",$H59="",$C59=""),"",IFERROR($H59*Parameter!$B$6/$C59,""))</f>
        <v/>
      </c>
      <c r="S59" s="10">
        <f>IFERROR(IF(COUNTA($A59:$I59)=0,"",IF(OR($A59="",$B59="",$C59="",$D59="",$E59="",$I59=""),"Pflichtwert fehlt",IF(COUNTIF($A$6:$A$105,$A59)&gt;1,"Doppelte Artikel-ID",IF(OR($C59&lt;=0,$D59&lt;=0,$E59&lt;=0,AND($F59&lt;&gt;"",$F59&lt;=0),AND($G59&lt;&gt;"",$G59&lt;=0),AND($H59&lt;&gt;"",$H59&lt;0)),"Eingabe prüfen",IF($Q59="Kapazität begrenzt","Kapazitätsgrenze prüfen",IF(AND($R59&lt;&gt;"",$R59&gt;Parameter!$B$9),"Bestandsreichweite prüfen","Plausibel")))))),"Eingabe prüfen")</f>
        <v/>
      </c>
    </row>
    <row r="60">
      <c r="A60" s="22" t="n"/>
      <c r="B60" s="22" t="n"/>
      <c r="C60" s="23" t="n"/>
      <c r="D60" s="24" t="n"/>
      <c r="E60" s="24" t="n"/>
      <c r="F60" s="25" t="n"/>
      <c r="G60" s="23" t="n"/>
      <c r="H60" s="23" t="n"/>
      <c r="I60" s="22" t="n"/>
      <c r="J60" s="26">
        <f>IF(OR($A60="",$C60="",$D60="",$E60=""),"",IFERROR(SQRT((2*$C60*$D60)/($E60*IF($F60="",Parameter!$B$7,$F60))),""))</f>
        <v/>
      </c>
      <c r="K60" s="27">
        <f>IF($J60="","",IFERROR(MIN(ROUNDUP($J60/Parameter!$B$8,0)*Parameter!$B$8,IF($G60="",1E+99,$G60)),""))</f>
        <v/>
      </c>
      <c r="L60" s="26">
        <f>IF($K60="","",IFERROR($C60/$K60,""))</f>
        <v/>
      </c>
      <c r="M60" s="28">
        <f>IF($L60="","",IFERROR(Parameter!$B$6/$L60,""))</f>
        <v/>
      </c>
      <c r="N60" s="29">
        <f>IF($L60="","",IFERROR($L60*$D60,""))</f>
        <v/>
      </c>
      <c r="O60" s="29">
        <f>IF($K60="","",IFERROR(($K60/2)*$E60*IF($F60="",Parameter!$B$7,$F60),""))</f>
        <v/>
      </c>
      <c r="P60" s="29">
        <f>IF(OR($N60="",$O60=""),"",IFERROR($N60+$O60,""))</f>
        <v/>
      </c>
      <c r="Q60" s="7">
        <f>IF($K60="","",IFERROR(IF($G60="","Keine Grenze",IF(ROUNDUP($J60/Parameter!$B$8,0)*Parameter!$B$8&gt;$G60,"Kapazität begrenzt","Innerhalb Kapazität")),"Prüfen"))</f>
        <v/>
      </c>
      <c r="R60" s="28">
        <f>IF(OR($A60="",$H60="",$C60=""),"",IFERROR($H60*Parameter!$B$6/$C60,""))</f>
        <v/>
      </c>
      <c r="S60" s="7">
        <f>IFERROR(IF(COUNTA($A60:$I60)=0,"",IF(OR($A60="",$B60="",$C60="",$D60="",$E60="",$I60=""),"Pflichtwert fehlt",IF(COUNTIF($A$6:$A$105,$A60)&gt;1,"Doppelte Artikel-ID",IF(OR($C60&lt;=0,$D60&lt;=0,$E60&lt;=0,AND($F60&lt;&gt;"",$F60&lt;=0),AND($G60&lt;&gt;"",$G60&lt;=0),AND($H60&lt;&gt;"",$H60&lt;0)),"Eingabe prüfen",IF($Q60="Kapazität begrenzt","Kapazitätsgrenze prüfen",IF(AND($R60&lt;&gt;"",$R60&gt;Parameter!$B$9),"Bestandsreichweite prüfen","Plausibel")))))),"Eingabe prüfen")</f>
        <v/>
      </c>
    </row>
    <row r="61">
      <c r="A61" s="22" t="n"/>
      <c r="B61" s="22" t="n"/>
      <c r="C61" s="23" t="n"/>
      <c r="D61" s="24" t="n"/>
      <c r="E61" s="24" t="n"/>
      <c r="F61" s="25" t="n"/>
      <c r="G61" s="23" t="n"/>
      <c r="H61" s="23" t="n"/>
      <c r="I61" s="22" t="n"/>
      <c r="J61" s="30">
        <f>IF(OR($A61="",$C61="",$D61="",$E61=""),"",IFERROR(SQRT((2*$C61*$D61)/($E61*IF($F61="",Parameter!$B$7,$F61))),""))</f>
        <v/>
      </c>
      <c r="K61" s="31">
        <f>IF($J61="","",IFERROR(MIN(ROUNDUP($J61/Parameter!$B$8,0)*Parameter!$B$8,IF($G61="",1E+99,$G61)),""))</f>
        <v/>
      </c>
      <c r="L61" s="30">
        <f>IF($K61="","",IFERROR($C61/$K61,""))</f>
        <v/>
      </c>
      <c r="M61" s="32">
        <f>IF($L61="","",IFERROR(Parameter!$B$6/$L61,""))</f>
        <v/>
      </c>
      <c r="N61" s="33">
        <f>IF($L61="","",IFERROR($L61*$D61,""))</f>
        <v/>
      </c>
      <c r="O61" s="33">
        <f>IF($K61="","",IFERROR(($K61/2)*$E61*IF($F61="",Parameter!$B$7,$F61),""))</f>
        <v/>
      </c>
      <c r="P61" s="33">
        <f>IF(OR($N61="",$O61=""),"",IFERROR($N61+$O61,""))</f>
        <v/>
      </c>
      <c r="Q61" s="10">
        <f>IF($K61="","",IFERROR(IF($G61="","Keine Grenze",IF(ROUNDUP($J61/Parameter!$B$8,0)*Parameter!$B$8&gt;$G61,"Kapazität begrenzt","Innerhalb Kapazität")),"Prüfen"))</f>
        <v/>
      </c>
      <c r="R61" s="32">
        <f>IF(OR($A61="",$H61="",$C61=""),"",IFERROR($H61*Parameter!$B$6/$C61,""))</f>
        <v/>
      </c>
      <c r="S61" s="10">
        <f>IFERROR(IF(COUNTA($A61:$I61)=0,"",IF(OR($A61="",$B61="",$C61="",$D61="",$E61="",$I61=""),"Pflichtwert fehlt",IF(COUNTIF($A$6:$A$105,$A61)&gt;1,"Doppelte Artikel-ID",IF(OR($C61&lt;=0,$D61&lt;=0,$E61&lt;=0,AND($F61&lt;&gt;"",$F61&lt;=0),AND($G61&lt;&gt;"",$G61&lt;=0),AND($H61&lt;&gt;"",$H61&lt;0)),"Eingabe prüfen",IF($Q61="Kapazität begrenzt","Kapazitätsgrenze prüfen",IF(AND($R61&lt;&gt;"",$R61&gt;Parameter!$B$9),"Bestandsreichweite prüfen","Plausibel")))))),"Eingabe prüfen")</f>
        <v/>
      </c>
    </row>
    <row r="62">
      <c r="A62" s="22" t="n"/>
      <c r="B62" s="22" t="n"/>
      <c r="C62" s="23" t="n"/>
      <c r="D62" s="24" t="n"/>
      <c r="E62" s="24" t="n"/>
      <c r="F62" s="25" t="n"/>
      <c r="G62" s="23" t="n"/>
      <c r="H62" s="23" t="n"/>
      <c r="I62" s="22" t="n"/>
      <c r="J62" s="26">
        <f>IF(OR($A62="",$C62="",$D62="",$E62=""),"",IFERROR(SQRT((2*$C62*$D62)/($E62*IF($F62="",Parameter!$B$7,$F62))),""))</f>
        <v/>
      </c>
      <c r="K62" s="27">
        <f>IF($J62="","",IFERROR(MIN(ROUNDUP($J62/Parameter!$B$8,0)*Parameter!$B$8,IF($G62="",1E+99,$G62)),""))</f>
        <v/>
      </c>
      <c r="L62" s="26">
        <f>IF($K62="","",IFERROR($C62/$K62,""))</f>
        <v/>
      </c>
      <c r="M62" s="28">
        <f>IF($L62="","",IFERROR(Parameter!$B$6/$L62,""))</f>
        <v/>
      </c>
      <c r="N62" s="29">
        <f>IF($L62="","",IFERROR($L62*$D62,""))</f>
        <v/>
      </c>
      <c r="O62" s="29">
        <f>IF($K62="","",IFERROR(($K62/2)*$E62*IF($F62="",Parameter!$B$7,$F62),""))</f>
        <v/>
      </c>
      <c r="P62" s="29">
        <f>IF(OR($N62="",$O62=""),"",IFERROR($N62+$O62,""))</f>
        <v/>
      </c>
      <c r="Q62" s="7">
        <f>IF($K62="","",IFERROR(IF($G62="","Keine Grenze",IF(ROUNDUP($J62/Parameter!$B$8,0)*Parameter!$B$8&gt;$G62,"Kapazität begrenzt","Innerhalb Kapazität")),"Prüfen"))</f>
        <v/>
      </c>
      <c r="R62" s="28">
        <f>IF(OR($A62="",$H62="",$C62=""),"",IFERROR($H62*Parameter!$B$6/$C62,""))</f>
        <v/>
      </c>
      <c r="S62" s="7">
        <f>IFERROR(IF(COUNTA($A62:$I62)=0,"",IF(OR($A62="",$B62="",$C62="",$D62="",$E62="",$I62=""),"Pflichtwert fehlt",IF(COUNTIF($A$6:$A$105,$A62)&gt;1,"Doppelte Artikel-ID",IF(OR($C62&lt;=0,$D62&lt;=0,$E62&lt;=0,AND($F62&lt;&gt;"",$F62&lt;=0),AND($G62&lt;&gt;"",$G62&lt;=0),AND($H62&lt;&gt;"",$H62&lt;0)),"Eingabe prüfen",IF($Q62="Kapazität begrenzt","Kapazitätsgrenze prüfen",IF(AND($R62&lt;&gt;"",$R62&gt;Parameter!$B$9),"Bestandsreichweite prüfen","Plausibel")))))),"Eingabe prüfen")</f>
        <v/>
      </c>
    </row>
    <row r="63">
      <c r="A63" s="22" t="n"/>
      <c r="B63" s="22" t="n"/>
      <c r="C63" s="23" t="n"/>
      <c r="D63" s="24" t="n"/>
      <c r="E63" s="24" t="n"/>
      <c r="F63" s="25" t="n"/>
      <c r="G63" s="23" t="n"/>
      <c r="H63" s="23" t="n"/>
      <c r="I63" s="22" t="n"/>
      <c r="J63" s="30">
        <f>IF(OR($A63="",$C63="",$D63="",$E63=""),"",IFERROR(SQRT((2*$C63*$D63)/($E63*IF($F63="",Parameter!$B$7,$F63))),""))</f>
        <v/>
      </c>
      <c r="K63" s="31">
        <f>IF($J63="","",IFERROR(MIN(ROUNDUP($J63/Parameter!$B$8,0)*Parameter!$B$8,IF($G63="",1E+99,$G63)),""))</f>
        <v/>
      </c>
      <c r="L63" s="30">
        <f>IF($K63="","",IFERROR($C63/$K63,""))</f>
        <v/>
      </c>
      <c r="M63" s="32">
        <f>IF($L63="","",IFERROR(Parameter!$B$6/$L63,""))</f>
        <v/>
      </c>
      <c r="N63" s="33">
        <f>IF($L63="","",IFERROR($L63*$D63,""))</f>
        <v/>
      </c>
      <c r="O63" s="33">
        <f>IF($K63="","",IFERROR(($K63/2)*$E63*IF($F63="",Parameter!$B$7,$F63),""))</f>
        <v/>
      </c>
      <c r="P63" s="33">
        <f>IF(OR($N63="",$O63=""),"",IFERROR($N63+$O63,""))</f>
        <v/>
      </c>
      <c r="Q63" s="10">
        <f>IF($K63="","",IFERROR(IF($G63="","Keine Grenze",IF(ROUNDUP($J63/Parameter!$B$8,0)*Parameter!$B$8&gt;$G63,"Kapazität begrenzt","Innerhalb Kapazität")),"Prüfen"))</f>
        <v/>
      </c>
      <c r="R63" s="32">
        <f>IF(OR($A63="",$H63="",$C63=""),"",IFERROR($H63*Parameter!$B$6/$C63,""))</f>
        <v/>
      </c>
      <c r="S63" s="10">
        <f>IFERROR(IF(COUNTA($A63:$I63)=0,"",IF(OR($A63="",$B63="",$C63="",$D63="",$E63="",$I63=""),"Pflichtwert fehlt",IF(COUNTIF($A$6:$A$105,$A63)&gt;1,"Doppelte Artikel-ID",IF(OR($C63&lt;=0,$D63&lt;=0,$E63&lt;=0,AND($F63&lt;&gt;"",$F63&lt;=0),AND($G63&lt;&gt;"",$G63&lt;=0),AND($H63&lt;&gt;"",$H63&lt;0)),"Eingabe prüfen",IF($Q63="Kapazität begrenzt","Kapazitätsgrenze prüfen",IF(AND($R63&lt;&gt;"",$R63&gt;Parameter!$B$9),"Bestandsreichweite prüfen","Plausibel")))))),"Eingabe prüfen")</f>
        <v/>
      </c>
    </row>
    <row r="64">
      <c r="A64" s="22" t="n"/>
      <c r="B64" s="22" t="n"/>
      <c r="C64" s="23" t="n"/>
      <c r="D64" s="24" t="n"/>
      <c r="E64" s="24" t="n"/>
      <c r="F64" s="25" t="n"/>
      <c r="G64" s="23" t="n"/>
      <c r="H64" s="23" t="n"/>
      <c r="I64" s="22" t="n"/>
      <c r="J64" s="26">
        <f>IF(OR($A64="",$C64="",$D64="",$E64=""),"",IFERROR(SQRT((2*$C64*$D64)/($E64*IF($F64="",Parameter!$B$7,$F64))),""))</f>
        <v/>
      </c>
      <c r="K64" s="27">
        <f>IF($J64="","",IFERROR(MIN(ROUNDUP($J64/Parameter!$B$8,0)*Parameter!$B$8,IF($G64="",1E+99,$G64)),""))</f>
        <v/>
      </c>
      <c r="L64" s="26">
        <f>IF($K64="","",IFERROR($C64/$K64,""))</f>
        <v/>
      </c>
      <c r="M64" s="28">
        <f>IF($L64="","",IFERROR(Parameter!$B$6/$L64,""))</f>
        <v/>
      </c>
      <c r="N64" s="29">
        <f>IF($L64="","",IFERROR($L64*$D64,""))</f>
        <v/>
      </c>
      <c r="O64" s="29">
        <f>IF($K64="","",IFERROR(($K64/2)*$E64*IF($F64="",Parameter!$B$7,$F64),""))</f>
        <v/>
      </c>
      <c r="P64" s="29">
        <f>IF(OR($N64="",$O64=""),"",IFERROR($N64+$O64,""))</f>
        <v/>
      </c>
      <c r="Q64" s="7">
        <f>IF($K64="","",IFERROR(IF($G64="","Keine Grenze",IF(ROUNDUP($J64/Parameter!$B$8,0)*Parameter!$B$8&gt;$G64,"Kapazität begrenzt","Innerhalb Kapazität")),"Prüfen"))</f>
        <v/>
      </c>
      <c r="R64" s="28">
        <f>IF(OR($A64="",$H64="",$C64=""),"",IFERROR($H64*Parameter!$B$6/$C64,""))</f>
        <v/>
      </c>
      <c r="S64" s="7">
        <f>IFERROR(IF(COUNTA($A64:$I64)=0,"",IF(OR($A64="",$B64="",$C64="",$D64="",$E64="",$I64=""),"Pflichtwert fehlt",IF(COUNTIF($A$6:$A$105,$A64)&gt;1,"Doppelte Artikel-ID",IF(OR($C64&lt;=0,$D64&lt;=0,$E64&lt;=0,AND($F64&lt;&gt;"",$F64&lt;=0),AND($G64&lt;&gt;"",$G64&lt;=0),AND($H64&lt;&gt;"",$H64&lt;0)),"Eingabe prüfen",IF($Q64="Kapazität begrenzt","Kapazitätsgrenze prüfen",IF(AND($R64&lt;&gt;"",$R64&gt;Parameter!$B$9),"Bestandsreichweite prüfen","Plausibel")))))),"Eingabe prüfen")</f>
        <v/>
      </c>
    </row>
    <row r="65">
      <c r="A65" s="22" t="n"/>
      <c r="B65" s="22" t="n"/>
      <c r="C65" s="23" t="n"/>
      <c r="D65" s="24" t="n"/>
      <c r="E65" s="24" t="n"/>
      <c r="F65" s="25" t="n"/>
      <c r="G65" s="23" t="n"/>
      <c r="H65" s="23" t="n"/>
      <c r="I65" s="22" t="n"/>
      <c r="J65" s="30">
        <f>IF(OR($A65="",$C65="",$D65="",$E65=""),"",IFERROR(SQRT((2*$C65*$D65)/($E65*IF($F65="",Parameter!$B$7,$F65))),""))</f>
        <v/>
      </c>
      <c r="K65" s="31">
        <f>IF($J65="","",IFERROR(MIN(ROUNDUP($J65/Parameter!$B$8,0)*Parameter!$B$8,IF($G65="",1E+99,$G65)),""))</f>
        <v/>
      </c>
      <c r="L65" s="30">
        <f>IF($K65="","",IFERROR($C65/$K65,""))</f>
        <v/>
      </c>
      <c r="M65" s="32">
        <f>IF($L65="","",IFERROR(Parameter!$B$6/$L65,""))</f>
        <v/>
      </c>
      <c r="N65" s="33">
        <f>IF($L65="","",IFERROR($L65*$D65,""))</f>
        <v/>
      </c>
      <c r="O65" s="33">
        <f>IF($K65="","",IFERROR(($K65/2)*$E65*IF($F65="",Parameter!$B$7,$F65),""))</f>
        <v/>
      </c>
      <c r="P65" s="33">
        <f>IF(OR($N65="",$O65=""),"",IFERROR($N65+$O65,""))</f>
        <v/>
      </c>
      <c r="Q65" s="10">
        <f>IF($K65="","",IFERROR(IF($G65="","Keine Grenze",IF(ROUNDUP($J65/Parameter!$B$8,0)*Parameter!$B$8&gt;$G65,"Kapazität begrenzt","Innerhalb Kapazität")),"Prüfen"))</f>
        <v/>
      </c>
      <c r="R65" s="32">
        <f>IF(OR($A65="",$H65="",$C65=""),"",IFERROR($H65*Parameter!$B$6/$C65,""))</f>
        <v/>
      </c>
      <c r="S65" s="10">
        <f>IFERROR(IF(COUNTA($A65:$I65)=0,"",IF(OR($A65="",$B65="",$C65="",$D65="",$E65="",$I65=""),"Pflichtwert fehlt",IF(COUNTIF($A$6:$A$105,$A65)&gt;1,"Doppelte Artikel-ID",IF(OR($C65&lt;=0,$D65&lt;=0,$E65&lt;=0,AND($F65&lt;&gt;"",$F65&lt;=0),AND($G65&lt;&gt;"",$G65&lt;=0),AND($H65&lt;&gt;"",$H65&lt;0)),"Eingabe prüfen",IF($Q65="Kapazität begrenzt","Kapazitätsgrenze prüfen",IF(AND($R65&lt;&gt;"",$R65&gt;Parameter!$B$9),"Bestandsreichweite prüfen","Plausibel")))))),"Eingabe prüfen")</f>
        <v/>
      </c>
    </row>
    <row r="66">
      <c r="A66" s="22" t="n"/>
      <c r="B66" s="22" t="n"/>
      <c r="C66" s="23" t="n"/>
      <c r="D66" s="24" t="n"/>
      <c r="E66" s="24" t="n"/>
      <c r="F66" s="25" t="n"/>
      <c r="G66" s="23" t="n"/>
      <c r="H66" s="23" t="n"/>
      <c r="I66" s="22" t="n"/>
      <c r="J66" s="26">
        <f>IF(OR($A66="",$C66="",$D66="",$E66=""),"",IFERROR(SQRT((2*$C66*$D66)/($E66*IF($F66="",Parameter!$B$7,$F66))),""))</f>
        <v/>
      </c>
      <c r="K66" s="27">
        <f>IF($J66="","",IFERROR(MIN(ROUNDUP($J66/Parameter!$B$8,0)*Parameter!$B$8,IF($G66="",1E+99,$G66)),""))</f>
        <v/>
      </c>
      <c r="L66" s="26">
        <f>IF($K66="","",IFERROR($C66/$K66,""))</f>
        <v/>
      </c>
      <c r="M66" s="28">
        <f>IF($L66="","",IFERROR(Parameter!$B$6/$L66,""))</f>
        <v/>
      </c>
      <c r="N66" s="29">
        <f>IF($L66="","",IFERROR($L66*$D66,""))</f>
        <v/>
      </c>
      <c r="O66" s="29">
        <f>IF($K66="","",IFERROR(($K66/2)*$E66*IF($F66="",Parameter!$B$7,$F66),""))</f>
        <v/>
      </c>
      <c r="P66" s="29">
        <f>IF(OR($N66="",$O66=""),"",IFERROR($N66+$O66,""))</f>
        <v/>
      </c>
      <c r="Q66" s="7">
        <f>IF($K66="","",IFERROR(IF($G66="","Keine Grenze",IF(ROUNDUP($J66/Parameter!$B$8,0)*Parameter!$B$8&gt;$G66,"Kapazität begrenzt","Innerhalb Kapazität")),"Prüfen"))</f>
        <v/>
      </c>
      <c r="R66" s="28">
        <f>IF(OR($A66="",$H66="",$C66=""),"",IFERROR($H66*Parameter!$B$6/$C66,""))</f>
        <v/>
      </c>
      <c r="S66" s="7">
        <f>IFERROR(IF(COUNTA($A66:$I66)=0,"",IF(OR($A66="",$B66="",$C66="",$D66="",$E66="",$I66=""),"Pflichtwert fehlt",IF(COUNTIF($A$6:$A$105,$A66)&gt;1,"Doppelte Artikel-ID",IF(OR($C66&lt;=0,$D66&lt;=0,$E66&lt;=0,AND($F66&lt;&gt;"",$F66&lt;=0),AND($G66&lt;&gt;"",$G66&lt;=0),AND($H66&lt;&gt;"",$H66&lt;0)),"Eingabe prüfen",IF($Q66="Kapazität begrenzt","Kapazitätsgrenze prüfen",IF(AND($R66&lt;&gt;"",$R66&gt;Parameter!$B$9),"Bestandsreichweite prüfen","Plausibel")))))),"Eingabe prüfen")</f>
        <v/>
      </c>
    </row>
    <row r="67">
      <c r="A67" s="22" t="n"/>
      <c r="B67" s="22" t="n"/>
      <c r="C67" s="23" t="n"/>
      <c r="D67" s="24" t="n"/>
      <c r="E67" s="24" t="n"/>
      <c r="F67" s="25" t="n"/>
      <c r="G67" s="23" t="n"/>
      <c r="H67" s="23" t="n"/>
      <c r="I67" s="22" t="n"/>
      <c r="J67" s="30">
        <f>IF(OR($A67="",$C67="",$D67="",$E67=""),"",IFERROR(SQRT((2*$C67*$D67)/($E67*IF($F67="",Parameter!$B$7,$F67))),""))</f>
        <v/>
      </c>
      <c r="K67" s="31">
        <f>IF($J67="","",IFERROR(MIN(ROUNDUP($J67/Parameter!$B$8,0)*Parameter!$B$8,IF($G67="",1E+99,$G67)),""))</f>
        <v/>
      </c>
      <c r="L67" s="30">
        <f>IF($K67="","",IFERROR($C67/$K67,""))</f>
        <v/>
      </c>
      <c r="M67" s="32">
        <f>IF($L67="","",IFERROR(Parameter!$B$6/$L67,""))</f>
        <v/>
      </c>
      <c r="N67" s="33">
        <f>IF($L67="","",IFERROR($L67*$D67,""))</f>
        <v/>
      </c>
      <c r="O67" s="33">
        <f>IF($K67="","",IFERROR(($K67/2)*$E67*IF($F67="",Parameter!$B$7,$F67),""))</f>
        <v/>
      </c>
      <c r="P67" s="33">
        <f>IF(OR($N67="",$O67=""),"",IFERROR($N67+$O67,""))</f>
        <v/>
      </c>
      <c r="Q67" s="10">
        <f>IF($K67="","",IFERROR(IF($G67="","Keine Grenze",IF(ROUNDUP($J67/Parameter!$B$8,0)*Parameter!$B$8&gt;$G67,"Kapazität begrenzt","Innerhalb Kapazität")),"Prüfen"))</f>
        <v/>
      </c>
      <c r="R67" s="32">
        <f>IF(OR($A67="",$H67="",$C67=""),"",IFERROR($H67*Parameter!$B$6/$C67,""))</f>
        <v/>
      </c>
      <c r="S67" s="10">
        <f>IFERROR(IF(COUNTA($A67:$I67)=0,"",IF(OR($A67="",$B67="",$C67="",$D67="",$E67="",$I67=""),"Pflichtwert fehlt",IF(COUNTIF($A$6:$A$105,$A67)&gt;1,"Doppelte Artikel-ID",IF(OR($C67&lt;=0,$D67&lt;=0,$E67&lt;=0,AND($F67&lt;&gt;"",$F67&lt;=0),AND($G67&lt;&gt;"",$G67&lt;=0),AND($H67&lt;&gt;"",$H67&lt;0)),"Eingabe prüfen",IF($Q67="Kapazität begrenzt","Kapazitätsgrenze prüfen",IF(AND($R67&lt;&gt;"",$R67&gt;Parameter!$B$9),"Bestandsreichweite prüfen","Plausibel")))))),"Eingabe prüfen")</f>
        <v/>
      </c>
    </row>
    <row r="68">
      <c r="A68" s="22" t="n"/>
      <c r="B68" s="22" t="n"/>
      <c r="C68" s="23" t="n"/>
      <c r="D68" s="24" t="n"/>
      <c r="E68" s="24" t="n"/>
      <c r="F68" s="25" t="n"/>
      <c r="G68" s="23" t="n"/>
      <c r="H68" s="23" t="n"/>
      <c r="I68" s="22" t="n"/>
      <c r="J68" s="26">
        <f>IF(OR($A68="",$C68="",$D68="",$E68=""),"",IFERROR(SQRT((2*$C68*$D68)/($E68*IF($F68="",Parameter!$B$7,$F68))),""))</f>
        <v/>
      </c>
      <c r="K68" s="27">
        <f>IF($J68="","",IFERROR(MIN(ROUNDUP($J68/Parameter!$B$8,0)*Parameter!$B$8,IF($G68="",1E+99,$G68)),""))</f>
        <v/>
      </c>
      <c r="L68" s="26">
        <f>IF($K68="","",IFERROR($C68/$K68,""))</f>
        <v/>
      </c>
      <c r="M68" s="28">
        <f>IF($L68="","",IFERROR(Parameter!$B$6/$L68,""))</f>
        <v/>
      </c>
      <c r="N68" s="29">
        <f>IF($L68="","",IFERROR($L68*$D68,""))</f>
        <v/>
      </c>
      <c r="O68" s="29">
        <f>IF($K68="","",IFERROR(($K68/2)*$E68*IF($F68="",Parameter!$B$7,$F68),""))</f>
        <v/>
      </c>
      <c r="P68" s="29">
        <f>IF(OR($N68="",$O68=""),"",IFERROR($N68+$O68,""))</f>
        <v/>
      </c>
      <c r="Q68" s="7">
        <f>IF($K68="","",IFERROR(IF($G68="","Keine Grenze",IF(ROUNDUP($J68/Parameter!$B$8,0)*Parameter!$B$8&gt;$G68,"Kapazität begrenzt","Innerhalb Kapazität")),"Prüfen"))</f>
        <v/>
      </c>
      <c r="R68" s="28">
        <f>IF(OR($A68="",$H68="",$C68=""),"",IFERROR($H68*Parameter!$B$6/$C68,""))</f>
        <v/>
      </c>
      <c r="S68" s="7">
        <f>IFERROR(IF(COUNTA($A68:$I68)=0,"",IF(OR($A68="",$B68="",$C68="",$D68="",$E68="",$I68=""),"Pflichtwert fehlt",IF(COUNTIF($A$6:$A$105,$A68)&gt;1,"Doppelte Artikel-ID",IF(OR($C68&lt;=0,$D68&lt;=0,$E68&lt;=0,AND($F68&lt;&gt;"",$F68&lt;=0),AND($G68&lt;&gt;"",$G68&lt;=0),AND($H68&lt;&gt;"",$H68&lt;0)),"Eingabe prüfen",IF($Q68="Kapazität begrenzt","Kapazitätsgrenze prüfen",IF(AND($R68&lt;&gt;"",$R68&gt;Parameter!$B$9),"Bestandsreichweite prüfen","Plausibel")))))),"Eingabe prüfen")</f>
        <v/>
      </c>
    </row>
    <row r="69">
      <c r="A69" s="22" t="n"/>
      <c r="B69" s="22" t="n"/>
      <c r="C69" s="23" t="n"/>
      <c r="D69" s="24" t="n"/>
      <c r="E69" s="24" t="n"/>
      <c r="F69" s="25" t="n"/>
      <c r="G69" s="23" t="n"/>
      <c r="H69" s="23" t="n"/>
      <c r="I69" s="22" t="n"/>
      <c r="J69" s="30">
        <f>IF(OR($A69="",$C69="",$D69="",$E69=""),"",IFERROR(SQRT((2*$C69*$D69)/($E69*IF($F69="",Parameter!$B$7,$F69))),""))</f>
        <v/>
      </c>
      <c r="K69" s="31">
        <f>IF($J69="","",IFERROR(MIN(ROUNDUP($J69/Parameter!$B$8,0)*Parameter!$B$8,IF($G69="",1E+99,$G69)),""))</f>
        <v/>
      </c>
      <c r="L69" s="30">
        <f>IF($K69="","",IFERROR($C69/$K69,""))</f>
        <v/>
      </c>
      <c r="M69" s="32">
        <f>IF($L69="","",IFERROR(Parameter!$B$6/$L69,""))</f>
        <v/>
      </c>
      <c r="N69" s="33">
        <f>IF($L69="","",IFERROR($L69*$D69,""))</f>
        <v/>
      </c>
      <c r="O69" s="33">
        <f>IF($K69="","",IFERROR(($K69/2)*$E69*IF($F69="",Parameter!$B$7,$F69),""))</f>
        <v/>
      </c>
      <c r="P69" s="33">
        <f>IF(OR($N69="",$O69=""),"",IFERROR($N69+$O69,""))</f>
        <v/>
      </c>
      <c r="Q69" s="10">
        <f>IF($K69="","",IFERROR(IF($G69="","Keine Grenze",IF(ROUNDUP($J69/Parameter!$B$8,0)*Parameter!$B$8&gt;$G69,"Kapazität begrenzt","Innerhalb Kapazität")),"Prüfen"))</f>
        <v/>
      </c>
      <c r="R69" s="32">
        <f>IF(OR($A69="",$H69="",$C69=""),"",IFERROR($H69*Parameter!$B$6/$C69,""))</f>
        <v/>
      </c>
      <c r="S69" s="10">
        <f>IFERROR(IF(COUNTA($A69:$I69)=0,"",IF(OR($A69="",$B69="",$C69="",$D69="",$E69="",$I69=""),"Pflichtwert fehlt",IF(COUNTIF($A$6:$A$105,$A69)&gt;1,"Doppelte Artikel-ID",IF(OR($C69&lt;=0,$D69&lt;=0,$E69&lt;=0,AND($F69&lt;&gt;"",$F69&lt;=0),AND($G69&lt;&gt;"",$G69&lt;=0),AND($H69&lt;&gt;"",$H69&lt;0)),"Eingabe prüfen",IF($Q69="Kapazität begrenzt","Kapazitätsgrenze prüfen",IF(AND($R69&lt;&gt;"",$R69&gt;Parameter!$B$9),"Bestandsreichweite prüfen","Plausibel")))))),"Eingabe prüfen")</f>
        <v/>
      </c>
    </row>
    <row r="70">
      <c r="A70" s="22" t="n"/>
      <c r="B70" s="22" t="n"/>
      <c r="C70" s="23" t="n"/>
      <c r="D70" s="24" t="n"/>
      <c r="E70" s="24" t="n"/>
      <c r="F70" s="25" t="n"/>
      <c r="G70" s="23" t="n"/>
      <c r="H70" s="23" t="n"/>
      <c r="I70" s="22" t="n"/>
      <c r="J70" s="26">
        <f>IF(OR($A70="",$C70="",$D70="",$E70=""),"",IFERROR(SQRT((2*$C70*$D70)/($E70*IF($F70="",Parameter!$B$7,$F70))),""))</f>
        <v/>
      </c>
      <c r="K70" s="27">
        <f>IF($J70="","",IFERROR(MIN(ROUNDUP($J70/Parameter!$B$8,0)*Parameter!$B$8,IF($G70="",1E+99,$G70)),""))</f>
        <v/>
      </c>
      <c r="L70" s="26">
        <f>IF($K70="","",IFERROR($C70/$K70,""))</f>
        <v/>
      </c>
      <c r="M70" s="28">
        <f>IF($L70="","",IFERROR(Parameter!$B$6/$L70,""))</f>
        <v/>
      </c>
      <c r="N70" s="29">
        <f>IF($L70="","",IFERROR($L70*$D70,""))</f>
        <v/>
      </c>
      <c r="O70" s="29">
        <f>IF($K70="","",IFERROR(($K70/2)*$E70*IF($F70="",Parameter!$B$7,$F70),""))</f>
        <v/>
      </c>
      <c r="P70" s="29">
        <f>IF(OR($N70="",$O70=""),"",IFERROR($N70+$O70,""))</f>
        <v/>
      </c>
      <c r="Q70" s="7">
        <f>IF($K70="","",IFERROR(IF($G70="","Keine Grenze",IF(ROUNDUP($J70/Parameter!$B$8,0)*Parameter!$B$8&gt;$G70,"Kapazität begrenzt","Innerhalb Kapazität")),"Prüfen"))</f>
        <v/>
      </c>
      <c r="R70" s="28">
        <f>IF(OR($A70="",$H70="",$C70=""),"",IFERROR($H70*Parameter!$B$6/$C70,""))</f>
        <v/>
      </c>
      <c r="S70" s="7">
        <f>IFERROR(IF(COUNTA($A70:$I70)=0,"",IF(OR($A70="",$B70="",$C70="",$D70="",$E70="",$I70=""),"Pflichtwert fehlt",IF(COUNTIF($A$6:$A$105,$A70)&gt;1,"Doppelte Artikel-ID",IF(OR($C70&lt;=0,$D70&lt;=0,$E70&lt;=0,AND($F70&lt;&gt;"",$F70&lt;=0),AND($G70&lt;&gt;"",$G70&lt;=0),AND($H70&lt;&gt;"",$H70&lt;0)),"Eingabe prüfen",IF($Q70="Kapazität begrenzt","Kapazitätsgrenze prüfen",IF(AND($R70&lt;&gt;"",$R70&gt;Parameter!$B$9),"Bestandsreichweite prüfen","Plausibel")))))),"Eingabe prüfen")</f>
        <v/>
      </c>
    </row>
    <row r="71">
      <c r="A71" s="22" t="n"/>
      <c r="B71" s="22" t="n"/>
      <c r="C71" s="23" t="n"/>
      <c r="D71" s="24" t="n"/>
      <c r="E71" s="24" t="n"/>
      <c r="F71" s="25" t="n"/>
      <c r="G71" s="23" t="n"/>
      <c r="H71" s="23" t="n"/>
      <c r="I71" s="22" t="n"/>
      <c r="J71" s="30">
        <f>IF(OR($A71="",$C71="",$D71="",$E71=""),"",IFERROR(SQRT((2*$C71*$D71)/($E71*IF($F71="",Parameter!$B$7,$F71))),""))</f>
        <v/>
      </c>
      <c r="K71" s="31">
        <f>IF($J71="","",IFERROR(MIN(ROUNDUP($J71/Parameter!$B$8,0)*Parameter!$B$8,IF($G71="",1E+99,$G71)),""))</f>
        <v/>
      </c>
      <c r="L71" s="30">
        <f>IF($K71="","",IFERROR($C71/$K71,""))</f>
        <v/>
      </c>
      <c r="M71" s="32">
        <f>IF($L71="","",IFERROR(Parameter!$B$6/$L71,""))</f>
        <v/>
      </c>
      <c r="N71" s="33">
        <f>IF($L71="","",IFERROR($L71*$D71,""))</f>
        <v/>
      </c>
      <c r="O71" s="33">
        <f>IF($K71="","",IFERROR(($K71/2)*$E71*IF($F71="",Parameter!$B$7,$F71),""))</f>
        <v/>
      </c>
      <c r="P71" s="33">
        <f>IF(OR($N71="",$O71=""),"",IFERROR($N71+$O71,""))</f>
        <v/>
      </c>
      <c r="Q71" s="10">
        <f>IF($K71="","",IFERROR(IF($G71="","Keine Grenze",IF(ROUNDUP($J71/Parameter!$B$8,0)*Parameter!$B$8&gt;$G71,"Kapazität begrenzt","Innerhalb Kapazität")),"Prüfen"))</f>
        <v/>
      </c>
      <c r="R71" s="32">
        <f>IF(OR($A71="",$H71="",$C71=""),"",IFERROR($H71*Parameter!$B$6/$C71,""))</f>
        <v/>
      </c>
      <c r="S71" s="10">
        <f>IFERROR(IF(COUNTA($A71:$I71)=0,"",IF(OR($A71="",$B71="",$C71="",$D71="",$E71="",$I71=""),"Pflichtwert fehlt",IF(COUNTIF($A$6:$A$105,$A71)&gt;1,"Doppelte Artikel-ID",IF(OR($C71&lt;=0,$D71&lt;=0,$E71&lt;=0,AND($F71&lt;&gt;"",$F71&lt;=0),AND($G71&lt;&gt;"",$G71&lt;=0),AND($H71&lt;&gt;"",$H71&lt;0)),"Eingabe prüfen",IF($Q71="Kapazität begrenzt","Kapazitätsgrenze prüfen",IF(AND($R71&lt;&gt;"",$R71&gt;Parameter!$B$9),"Bestandsreichweite prüfen","Plausibel")))))),"Eingabe prüfen")</f>
        <v/>
      </c>
    </row>
    <row r="72">
      <c r="A72" s="22" t="n"/>
      <c r="B72" s="22" t="n"/>
      <c r="C72" s="23" t="n"/>
      <c r="D72" s="24" t="n"/>
      <c r="E72" s="24" t="n"/>
      <c r="F72" s="25" t="n"/>
      <c r="G72" s="23" t="n"/>
      <c r="H72" s="23" t="n"/>
      <c r="I72" s="22" t="n"/>
      <c r="J72" s="26">
        <f>IF(OR($A72="",$C72="",$D72="",$E72=""),"",IFERROR(SQRT((2*$C72*$D72)/($E72*IF($F72="",Parameter!$B$7,$F72))),""))</f>
        <v/>
      </c>
      <c r="K72" s="27">
        <f>IF($J72="","",IFERROR(MIN(ROUNDUP($J72/Parameter!$B$8,0)*Parameter!$B$8,IF($G72="",1E+99,$G72)),""))</f>
        <v/>
      </c>
      <c r="L72" s="26">
        <f>IF($K72="","",IFERROR($C72/$K72,""))</f>
        <v/>
      </c>
      <c r="M72" s="28">
        <f>IF($L72="","",IFERROR(Parameter!$B$6/$L72,""))</f>
        <v/>
      </c>
      <c r="N72" s="29">
        <f>IF($L72="","",IFERROR($L72*$D72,""))</f>
        <v/>
      </c>
      <c r="O72" s="29">
        <f>IF($K72="","",IFERROR(($K72/2)*$E72*IF($F72="",Parameter!$B$7,$F72),""))</f>
        <v/>
      </c>
      <c r="P72" s="29">
        <f>IF(OR($N72="",$O72=""),"",IFERROR($N72+$O72,""))</f>
        <v/>
      </c>
      <c r="Q72" s="7">
        <f>IF($K72="","",IFERROR(IF($G72="","Keine Grenze",IF(ROUNDUP($J72/Parameter!$B$8,0)*Parameter!$B$8&gt;$G72,"Kapazität begrenzt","Innerhalb Kapazität")),"Prüfen"))</f>
        <v/>
      </c>
      <c r="R72" s="28">
        <f>IF(OR($A72="",$H72="",$C72=""),"",IFERROR($H72*Parameter!$B$6/$C72,""))</f>
        <v/>
      </c>
      <c r="S72" s="7">
        <f>IFERROR(IF(COUNTA($A72:$I72)=0,"",IF(OR($A72="",$B72="",$C72="",$D72="",$E72="",$I72=""),"Pflichtwert fehlt",IF(COUNTIF($A$6:$A$105,$A72)&gt;1,"Doppelte Artikel-ID",IF(OR($C72&lt;=0,$D72&lt;=0,$E72&lt;=0,AND($F72&lt;&gt;"",$F72&lt;=0),AND($G72&lt;&gt;"",$G72&lt;=0),AND($H72&lt;&gt;"",$H72&lt;0)),"Eingabe prüfen",IF($Q72="Kapazität begrenzt","Kapazitätsgrenze prüfen",IF(AND($R72&lt;&gt;"",$R72&gt;Parameter!$B$9),"Bestandsreichweite prüfen","Plausibel")))))),"Eingabe prüfen")</f>
        <v/>
      </c>
    </row>
    <row r="73">
      <c r="A73" s="22" t="n"/>
      <c r="B73" s="22" t="n"/>
      <c r="C73" s="23" t="n"/>
      <c r="D73" s="24" t="n"/>
      <c r="E73" s="24" t="n"/>
      <c r="F73" s="25" t="n"/>
      <c r="G73" s="23" t="n"/>
      <c r="H73" s="23" t="n"/>
      <c r="I73" s="22" t="n"/>
      <c r="J73" s="30">
        <f>IF(OR($A73="",$C73="",$D73="",$E73=""),"",IFERROR(SQRT((2*$C73*$D73)/($E73*IF($F73="",Parameter!$B$7,$F73))),""))</f>
        <v/>
      </c>
      <c r="K73" s="31">
        <f>IF($J73="","",IFERROR(MIN(ROUNDUP($J73/Parameter!$B$8,0)*Parameter!$B$8,IF($G73="",1E+99,$G73)),""))</f>
        <v/>
      </c>
      <c r="L73" s="30">
        <f>IF($K73="","",IFERROR($C73/$K73,""))</f>
        <v/>
      </c>
      <c r="M73" s="32">
        <f>IF($L73="","",IFERROR(Parameter!$B$6/$L73,""))</f>
        <v/>
      </c>
      <c r="N73" s="33">
        <f>IF($L73="","",IFERROR($L73*$D73,""))</f>
        <v/>
      </c>
      <c r="O73" s="33">
        <f>IF($K73="","",IFERROR(($K73/2)*$E73*IF($F73="",Parameter!$B$7,$F73),""))</f>
        <v/>
      </c>
      <c r="P73" s="33">
        <f>IF(OR($N73="",$O73=""),"",IFERROR($N73+$O73,""))</f>
        <v/>
      </c>
      <c r="Q73" s="10">
        <f>IF($K73="","",IFERROR(IF($G73="","Keine Grenze",IF(ROUNDUP($J73/Parameter!$B$8,0)*Parameter!$B$8&gt;$G73,"Kapazität begrenzt","Innerhalb Kapazität")),"Prüfen"))</f>
        <v/>
      </c>
      <c r="R73" s="32">
        <f>IF(OR($A73="",$H73="",$C73=""),"",IFERROR($H73*Parameter!$B$6/$C73,""))</f>
        <v/>
      </c>
      <c r="S73" s="10">
        <f>IFERROR(IF(COUNTA($A73:$I73)=0,"",IF(OR($A73="",$B73="",$C73="",$D73="",$E73="",$I73=""),"Pflichtwert fehlt",IF(COUNTIF($A$6:$A$105,$A73)&gt;1,"Doppelte Artikel-ID",IF(OR($C73&lt;=0,$D73&lt;=0,$E73&lt;=0,AND($F73&lt;&gt;"",$F73&lt;=0),AND($G73&lt;&gt;"",$G73&lt;=0),AND($H73&lt;&gt;"",$H73&lt;0)),"Eingabe prüfen",IF($Q73="Kapazität begrenzt","Kapazitätsgrenze prüfen",IF(AND($R73&lt;&gt;"",$R73&gt;Parameter!$B$9),"Bestandsreichweite prüfen","Plausibel")))))),"Eingabe prüfen")</f>
        <v/>
      </c>
    </row>
    <row r="74">
      <c r="A74" s="22" t="n"/>
      <c r="B74" s="22" t="n"/>
      <c r="C74" s="23" t="n"/>
      <c r="D74" s="24" t="n"/>
      <c r="E74" s="24" t="n"/>
      <c r="F74" s="25" t="n"/>
      <c r="G74" s="23" t="n"/>
      <c r="H74" s="23" t="n"/>
      <c r="I74" s="22" t="n"/>
      <c r="J74" s="26">
        <f>IF(OR($A74="",$C74="",$D74="",$E74=""),"",IFERROR(SQRT((2*$C74*$D74)/($E74*IF($F74="",Parameter!$B$7,$F74))),""))</f>
        <v/>
      </c>
      <c r="K74" s="27">
        <f>IF($J74="","",IFERROR(MIN(ROUNDUP($J74/Parameter!$B$8,0)*Parameter!$B$8,IF($G74="",1E+99,$G74)),""))</f>
        <v/>
      </c>
      <c r="L74" s="26">
        <f>IF($K74="","",IFERROR($C74/$K74,""))</f>
        <v/>
      </c>
      <c r="M74" s="28">
        <f>IF($L74="","",IFERROR(Parameter!$B$6/$L74,""))</f>
        <v/>
      </c>
      <c r="N74" s="29">
        <f>IF($L74="","",IFERROR($L74*$D74,""))</f>
        <v/>
      </c>
      <c r="O74" s="29">
        <f>IF($K74="","",IFERROR(($K74/2)*$E74*IF($F74="",Parameter!$B$7,$F74),""))</f>
        <v/>
      </c>
      <c r="P74" s="29">
        <f>IF(OR($N74="",$O74=""),"",IFERROR($N74+$O74,""))</f>
        <v/>
      </c>
      <c r="Q74" s="7">
        <f>IF($K74="","",IFERROR(IF($G74="","Keine Grenze",IF(ROUNDUP($J74/Parameter!$B$8,0)*Parameter!$B$8&gt;$G74,"Kapazität begrenzt","Innerhalb Kapazität")),"Prüfen"))</f>
        <v/>
      </c>
      <c r="R74" s="28">
        <f>IF(OR($A74="",$H74="",$C74=""),"",IFERROR($H74*Parameter!$B$6/$C74,""))</f>
        <v/>
      </c>
      <c r="S74" s="7">
        <f>IFERROR(IF(COUNTA($A74:$I74)=0,"",IF(OR($A74="",$B74="",$C74="",$D74="",$E74="",$I74=""),"Pflichtwert fehlt",IF(COUNTIF($A$6:$A$105,$A74)&gt;1,"Doppelte Artikel-ID",IF(OR($C74&lt;=0,$D74&lt;=0,$E74&lt;=0,AND($F74&lt;&gt;"",$F74&lt;=0),AND($G74&lt;&gt;"",$G74&lt;=0),AND($H74&lt;&gt;"",$H74&lt;0)),"Eingabe prüfen",IF($Q74="Kapazität begrenzt","Kapazitätsgrenze prüfen",IF(AND($R74&lt;&gt;"",$R74&gt;Parameter!$B$9),"Bestandsreichweite prüfen","Plausibel")))))),"Eingabe prüfen")</f>
        <v/>
      </c>
    </row>
    <row r="75">
      <c r="A75" s="22" t="n"/>
      <c r="B75" s="22" t="n"/>
      <c r="C75" s="23" t="n"/>
      <c r="D75" s="24" t="n"/>
      <c r="E75" s="24" t="n"/>
      <c r="F75" s="25" t="n"/>
      <c r="G75" s="23" t="n"/>
      <c r="H75" s="23" t="n"/>
      <c r="I75" s="22" t="n"/>
      <c r="J75" s="30">
        <f>IF(OR($A75="",$C75="",$D75="",$E75=""),"",IFERROR(SQRT((2*$C75*$D75)/($E75*IF($F75="",Parameter!$B$7,$F75))),""))</f>
        <v/>
      </c>
      <c r="K75" s="31">
        <f>IF($J75="","",IFERROR(MIN(ROUNDUP($J75/Parameter!$B$8,0)*Parameter!$B$8,IF($G75="",1E+99,$G75)),""))</f>
        <v/>
      </c>
      <c r="L75" s="30">
        <f>IF($K75="","",IFERROR($C75/$K75,""))</f>
        <v/>
      </c>
      <c r="M75" s="32">
        <f>IF($L75="","",IFERROR(Parameter!$B$6/$L75,""))</f>
        <v/>
      </c>
      <c r="N75" s="33">
        <f>IF($L75="","",IFERROR($L75*$D75,""))</f>
        <v/>
      </c>
      <c r="O75" s="33">
        <f>IF($K75="","",IFERROR(($K75/2)*$E75*IF($F75="",Parameter!$B$7,$F75),""))</f>
        <v/>
      </c>
      <c r="P75" s="33">
        <f>IF(OR($N75="",$O75=""),"",IFERROR($N75+$O75,""))</f>
        <v/>
      </c>
      <c r="Q75" s="10">
        <f>IF($K75="","",IFERROR(IF($G75="","Keine Grenze",IF(ROUNDUP($J75/Parameter!$B$8,0)*Parameter!$B$8&gt;$G75,"Kapazität begrenzt","Innerhalb Kapazität")),"Prüfen"))</f>
        <v/>
      </c>
      <c r="R75" s="32">
        <f>IF(OR($A75="",$H75="",$C75=""),"",IFERROR($H75*Parameter!$B$6/$C75,""))</f>
        <v/>
      </c>
      <c r="S75" s="10">
        <f>IFERROR(IF(COUNTA($A75:$I75)=0,"",IF(OR($A75="",$B75="",$C75="",$D75="",$E75="",$I75=""),"Pflichtwert fehlt",IF(COUNTIF($A$6:$A$105,$A75)&gt;1,"Doppelte Artikel-ID",IF(OR($C75&lt;=0,$D75&lt;=0,$E75&lt;=0,AND($F75&lt;&gt;"",$F75&lt;=0),AND($G75&lt;&gt;"",$G75&lt;=0),AND($H75&lt;&gt;"",$H75&lt;0)),"Eingabe prüfen",IF($Q75="Kapazität begrenzt","Kapazitätsgrenze prüfen",IF(AND($R75&lt;&gt;"",$R75&gt;Parameter!$B$9),"Bestandsreichweite prüfen","Plausibel")))))),"Eingabe prüfen")</f>
        <v/>
      </c>
    </row>
    <row r="76">
      <c r="A76" s="22" t="n"/>
      <c r="B76" s="22" t="n"/>
      <c r="C76" s="23" t="n"/>
      <c r="D76" s="24" t="n"/>
      <c r="E76" s="24" t="n"/>
      <c r="F76" s="25" t="n"/>
      <c r="G76" s="23" t="n"/>
      <c r="H76" s="23" t="n"/>
      <c r="I76" s="22" t="n"/>
      <c r="J76" s="26">
        <f>IF(OR($A76="",$C76="",$D76="",$E76=""),"",IFERROR(SQRT((2*$C76*$D76)/($E76*IF($F76="",Parameter!$B$7,$F76))),""))</f>
        <v/>
      </c>
      <c r="K76" s="27">
        <f>IF($J76="","",IFERROR(MIN(ROUNDUP($J76/Parameter!$B$8,0)*Parameter!$B$8,IF($G76="",1E+99,$G76)),""))</f>
        <v/>
      </c>
      <c r="L76" s="26">
        <f>IF($K76="","",IFERROR($C76/$K76,""))</f>
        <v/>
      </c>
      <c r="M76" s="28">
        <f>IF($L76="","",IFERROR(Parameter!$B$6/$L76,""))</f>
        <v/>
      </c>
      <c r="N76" s="29">
        <f>IF($L76="","",IFERROR($L76*$D76,""))</f>
        <v/>
      </c>
      <c r="O76" s="29">
        <f>IF($K76="","",IFERROR(($K76/2)*$E76*IF($F76="",Parameter!$B$7,$F76),""))</f>
        <v/>
      </c>
      <c r="P76" s="29">
        <f>IF(OR($N76="",$O76=""),"",IFERROR($N76+$O76,""))</f>
        <v/>
      </c>
      <c r="Q76" s="7">
        <f>IF($K76="","",IFERROR(IF($G76="","Keine Grenze",IF(ROUNDUP($J76/Parameter!$B$8,0)*Parameter!$B$8&gt;$G76,"Kapazität begrenzt","Innerhalb Kapazität")),"Prüfen"))</f>
        <v/>
      </c>
      <c r="R76" s="28">
        <f>IF(OR($A76="",$H76="",$C76=""),"",IFERROR($H76*Parameter!$B$6/$C76,""))</f>
        <v/>
      </c>
      <c r="S76" s="7">
        <f>IFERROR(IF(COUNTA($A76:$I76)=0,"",IF(OR($A76="",$B76="",$C76="",$D76="",$E76="",$I76=""),"Pflichtwert fehlt",IF(COUNTIF($A$6:$A$105,$A76)&gt;1,"Doppelte Artikel-ID",IF(OR($C76&lt;=0,$D76&lt;=0,$E76&lt;=0,AND($F76&lt;&gt;"",$F76&lt;=0),AND($G76&lt;&gt;"",$G76&lt;=0),AND($H76&lt;&gt;"",$H76&lt;0)),"Eingabe prüfen",IF($Q76="Kapazität begrenzt","Kapazitätsgrenze prüfen",IF(AND($R76&lt;&gt;"",$R76&gt;Parameter!$B$9),"Bestandsreichweite prüfen","Plausibel")))))),"Eingabe prüfen")</f>
        <v/>
      </c>
    </row>
    <row r="77">
      <c r="A77" s="22" t="n"/>
      <c r="B77" s="22" t="n"/>
      <c r="C77" s="23" t="n"/>
      <c r="D77" s="24" t="n"/>
      <c r="E77" s="24" t="n"/>
      <c r="F77" s="25" t="n"/>
      <c r="G77" s="23" t="n"/>
      <c r="H77" s="23" t="n"/>
      <c r="I77" s="22" t="n"/>
      <c r="J77" s="30">
        <f>IF(OR($A77="",$C77="",$D77="",$E77=""),"",IFERROR(SQRT((2*$C77*$D77)/($E77*IF($F77="",Parameter!$B$7,$F77))),""))</f>
        <v/>
      </c>
      <c r="K77" s="31">
        <f>IF($J77="","",IFERROR(MIN(ROUNDUP($J77/Parameter!$B$8,0)*Parameter!$B$8,IF($G77="",1E+99,$G77)),""))</f>
        <v/>
      </c>
      <c r="L77" s="30">
        <f>IF($K77="","",IFERROR($C77/$K77,""))</f>
        <v/>
      </c>
      <c r="M77" s="32">
        <f>IF($L77="","",IFERROR(Parameter!$B$6/$L77,""))</f>
        <v/>
      </c>
      <c r="N77" s="33">
        <f>IF($L77="","",IFERROR($L77*$D77,""))</f>
        <v/>
      </c>
      <c r="O77" s="33">
        <f>IF($K77="","",IFERROR(($K77/2)*$E77*IF($F77="",Parameter!$B$7,$F77),""))</f>
        <v/>
      </c>
      <c r="P77" s="33">
        <f>IF(OR($N77="",$O77=""),"",IFERROR($N77+$O77,""))</f>
        <v/>
      </c>
      <c r="Q77" s="10">
        <f>IF($K77="","",IFERROR(IF($G77="","Keine Grenze",IF(ROUNDUP($J77/Parameter!$B$8,0)*Parameter!$B$8&gt;$G77,"Kapazität begrenzt","Innerhalb Kapazität")),"Prüfen"))</f>
        <v/>
      </c>
      <c r="R77" s="32">
        <f>IF(OR($A77="",$H77="",$C77=""),"",IFERROR($H77*Parameter!$B$6/$C77,""))</f>
        <v/>
      </c>
      <c r="S77" s="10">
        <f>IFERROR(IF(COUNTA($A77:$I77)=0,"",IF(OR($A77="",$B77="",$C77="",$D77="",$E77="",$I77=""),"Pflichtwert fehlt",IF(COUNTIF($A$6:$A$105,$A77)&gt;1,"Doppelte Artikel-ID",IF(OR($C77&lt;=0,$D77&lt;=0,$E77&lt;=0,AND($F77&lt;&gt;"",$F77&lt;=0),AND($G77&lt;&gt;"",$G77&lt;=0),AND($H77&lt;&gt;"",$H77&lt;0)),"Eingabe prüfen",IF($Q77="Kapazität begrenzt","Kapazitätsgrenze prüfen",IF(AND($R77&lt;&gt;"",$R77&gt;Parameter!$B$9),"Bestandsreichweite prüfen","Plausibel")))))),"Eingabe prüfen")</f>
        <v/>
      </c>
    </row>
    <row r="78">
      <c r="A78" s="22" t="n"/>
      <c r="B78" s="22" t="n"/>
      <c r="C78" s="23" t="n"/>
      <c r="D78" s="24" t="n"/>
      <c r="E78" s="24" t="n"/>
      <c r="F78" s="25" t="n"/>
      <c r="G78" s="23" t="n"/>
      <c r="H78" s="23" t="n"/>
      <c r="I78" s="22" t="n"/>
      <c r="J78" s="26">
        <f>IF(OR($A78="",$C78="",$D78="",$E78=""),"",IFERROR(SQRT((2*$C78*$D78)/($E78*IF($F78="",Parameter!$B$7,$F78))),""))</f>
        <v/>
      </c>
      <c r="K78" s="27">
        <f>IF($J78="","",IFERROR(MIN(ROUNDUP($J78/Parameter!$B$8,0)*Parameter!$B$8,IF($G78="",1E+99,$G78)),""))</f>
        <v/>
      </c>
      <c r="L78" s="26">
        <f>IF($K78="","",IFERROR($C78/$K78,""))</f>
        <v/>
      </c>
      <c r="M78" s="28">
        <f>IF($L78="","",IFERROR(Parameter!$B$6/$L78,""))</f>
        <v/>
      </c>
      <c r="N78" s="29">
        <f>IF($L78="","",IFERROR($L78*$D78,""))</f>
        <v/>
      </c>
      <c r="O78" s="29">
        <f>IF($K78="","",IFERROR(($K78/2)*$E78*IF($F78="",Parameter!$B$7,$F78),""))</f>
        <v/>
      </c>
      <c r="P78" s="29">
        <f>IF(OR($N78="",$O78=""),"",IFERROR($N78+$O78,""))</f>
        <v/>
      </c>
      <c r="Q78" s="7">
        <f>IF($K78="","",IFERROR(IF($G78="","Keine Grenze",IF(ROUNDUP($J78/Parameter!$B$8,0)*Parameter!$B$8&gt;$G78,"Kapazität begrenzt","Innerhalb Kapazität")),"Prüfen"))</f>
        <v/>
      </c>
      <c r="R78" s="28">
        <f>IF(OR($A78="",$H78="",$C78=""),"",IFERROR($H78*Parameter!$B$6/$C78,""))</f>
        <v/>
      </c>
      <c r="S78" s="7">
        <f>IFERROR(IF(COUNTA($A78:$I78)=0,"",IF(OR($A78="",$B78="",$C78="",$D78="",$E78="",$I78=""),"Pflichtwert fehlt",IF(COUNTIF($A$6:$A$105,$A78)&gt;1,"Doppelte Artikel-ID",IF(OR($C78&lt;=0,$D78&lt;=0,$E78&lt;=0,AND($F78&lt;&gt;"",$F78&lt;=0),AND($G78&lt;&gt;"",$G78&lt;=0),AND($H78&lt;&gt;"",$H78&lt;0)),"Eingabe prüfen",IF($Q78="Kapazität begrenzt","Kapazitätsgrenze prüfen",IF(AND($R78&lt;&gt;"",$R78&gt;Parameter!$B$9),"Bestandsreichweite prüfen","Plausibel")))))),"Eingabe prüfen")</f>
        <v/>
      </c>
    </row>
    <row r="79">
      <c r="A79" s="22" t="n"/>
      <c r="B79" s="22" t="n"/>
      <c r="C79" s="23" t="n"/>
      <c r="D79" s="24" t="n"/>
      <c r="E79" s="24" t="n"/>
      <c r="F79" s="25" t="n"/>
      <c r="G79" s="23" t="n"/>
      <c r="H79" s="23" t="n"/>
      <c r="I79" s="22" t="n"/>
      <c r="J79" s="30">
        <f>IF(OR($A79="",$C79="",$D79="",$E79=""),"",IFERROR(SQRT((2*$C79*$D79)/($E79*IF($F79="",Parameter!$B$7,$F79))),""))</f>
        <v/>
      </c>
      <c r="K79" s="31">
        <f>IF($J79="","",IFERROR(MIN(ROUNDUP($J79/Parameter!$B$8,0)*Parameter!$B$8,IF($G79="",1E+99,$G79)),""))</f>
        <v/>
      </c>
      <c r="L79" s="30">
        <f>IF($K79="","",IFERROR($C79/$K79,""))</f>
        <v/>
      </c>
      <c r="M79" s="32">
        <f>IF($L79="","",IFERROR(Parameter!$B$6/$L79,""))</f>
        <v/>
      </c>
      <c r="N79" s="33">
        <f>IF($L79="","",IFERROR($L79*$D79,""))</f>
        <v/>
      </c>
      <c r="O79" s="33">
        <f>IF($K79="","",IFERROR(($K79/2)*$E79*IF($F79="",Parameter!$B$7,$F79),""))</f>
        <v/>
      </c>
      <c r="P79" s="33">
        <f>IF(OR($N79="",$O79=""),"",IFERROR($N79+$O79,""))</f>
        <v/>
      </c>
      <c r="Q79" s="10">
        <f>IF($K79="","",IFERROR(IF($G79="","Keine Grenze",IF(ROUNDUP($J79/Parameter!$B$8,0)*Parameter!$B$8&gt;$G79,"Kapazität begrenzt","Innerhalb Kapazität")),"Prüfen"))</f>
        <v/>
      </c>
      <c r="R79" s="32">
        <f>IF(OR($A79="",$H79="",$C79=""),"",IFERROR($H79*Parameter!$B$6/$C79,""))</f>
        <v/>
      </c>
      <c r="S79" s="10">
        <f>IFERROR(IF(COUNTA($A79:$I79)=0,"",IF(OR($A79="",$B79="",$C79="",$D79="",$E79="",$I79=""),"Pflichtwert fehlt",IF(COUNTIF($A$6:$A$105,$A79)&gt;1,"Doppelte Artikel-ID",IF(OR($C79&lt;=0,$D79&lt;=0,$E79&lt;=0,AND($F79&lt;&gt;"",$F79&lt;=0),AND($G79&lt;&gt;"",$G79&lt;=0),AND($H79&lt;&gt;"",$H79&lt;0)),"Eingabe prüfen",IF($Q79="Kapazität begrenzt","Kapazitätsgrenze prüfen",IF(AND($R79&lt;&gt;"",$R79&gt;Parameter!$B$9),"Bestandsreichweite prüfen","Plausibel")))))),"Eingabe prüfen")</f>
        <v/>
      </c>
    </row>
    <row r="80">
      <c r="A80" s="22" t="n"/>
      <c r="B80" s="22" t="n"/>
      <c r="C80" s="23" t="n"/>
      <c r="D80" s="24" t="n"/>
      <c r="E80" s="24" t="n"/>
      <c r="F80" s="25" t="n"/>
      <c r="G80" s="23" t="n"/>
      <c r="H80" s="23" t="n"/>
      <c r="I80" s="22" t="n"/>
      <c r="J80" s="26">
        <f>IF(OR($A80="",$C80="",$D80="",$E80=""),"",IFERROR(SQRT((2*$C80*$D80)/($E80*IF($F80="",Parameter!$B$7,$F80))),""))</f>
        <v/>
      </c>
      <c r="K80" s="27">
        <f>IF($J80="","",IFERROR(MIN(ROUNDUP($J80/Parameter!$B$8,0)*Parameter!$B$8,IF($G80="",1E+99,$G80)),""))</f>
        <v/>
      </c>
      <c r="L80" s="26">
        <f>IF($K80="","",IFERROR($C80/$K80,""))</f>
        <v/>
      </c>
      <c r="M80" s="28">
        <f>IF($L80="","",IFERROR(Parameter!$B$6/$L80,""))</f>
        <v/>
      </c>
      <c r="N80" s="29">
        <f>IF($L80="","",IFERROR($L80*$D80,""))</f>
        <v/>
      </c>
      <c r="O80" s="29">
        <f>IF($K80="","",IFERROR(($K80/2)*$E80*IF($F80="",Parameter!$B$7,$F80),""))</f>
        <v/>
      </c>
      <c r="P80" s="29">
        <f>IF(OR($N80="",$O80=""),"",IFERROR($N80+$O80,""))</f>
        <v/>
      </c>
      <c r="Q80" s="7">
        <f>IF($K80="","",IFERROR(IF($G80="","Keine Grenze",IF(ROUNDUP($J80/Parameter!$B$8,0)*Parameter!$B$8&gt;$G80,"Kapazität begrenzt","Innerhalb Kapazität")),"Prüfen"))</f>
        <v/>
      </c>
      <c r="R80" s="28">
        <f>IF(OR($A80="",$H80="",$C80=""),"",IFERROR($H80*Parameter!$B$6/$C80,""))</f>
        <v/>
      </c>
      <c r="S80" s="7">
        <f>IFERROR(IF(COUNTA($A80:$I80)=0,"",IF(OR($A80="",$B80="",$C80="",$D80="",$E80="",$I80=""),"Pflichtwert fehlt",IF(COUNTIF($A$6:$A$105,$A80)&gt;1,"Doppelte Artikel-ID",IF(OR($C80&lt;=0,$D80&lt;=0,$E80&lt;=0,AND($F80&lt;&gt;"",$F80&lt;=0),AND($G80&lt;&gt;"",$G80&lt;=0),AND($H80&lt;&gt;"",$H80&lt;0)),"Eingabe prüfen",IF($Q80="Kapazität begrenzt","Kapazitätsgrenze prüfen",IF(AND($R80&lt;&gt;"",$R80&gt;Parameter!$B$9),"Bestandsreichweite prüfen","Plausibel")))))),"Eingabe prüfen")</f>
        <v/>
      </c>
    </row>
    <row r="81">
      <c r="A81" s="22" t="n"/>
      <c r="B81" s="22" t="n"/>
      <c r="C81" s="23" t="n"/>
      <c r="D81" s="24" t="n"/>
      <c r="E81" s="24" t="n"/>
      <c r="F81" s="25" t="n"/>
      <c r="G81" s="23" t="n"/>
      <c r="H81" s="23" t="n"/>
      <c r="I81" s="22" t="n"/>
      <c r="J81" s="30">
        <f>IF(OR($A81="",$C81="",$D81="",$E81=""),"",IFERROR(SQRT((2*$C81*$D81)/($E81*IF($F81="",Parameter!$B$7,$F81))),""))</f>
        <v/>
      </c>
      <c r="K81" s="31">
        <f>IF($J81="","",IFERROR(MIN(ROUNDUP($J81/Parameter!$B$8,0)*Parameter!$B$8,IF($G81="",1E+99,$G81)),""))</f>
        <v/>
      </c>
      <c r="L81" s="30">
        <f>IF($K81="","",IFERROR($C81/$K81,""))</f>
        <v/>
      </c>
      <c r="M81" s="32">
        <f>IF($L81="","",IFERROR(Parameter!$B$6/$L81,""))</f>
        <v/>
      </c>
      <c r="N81" s="33">
        <f>IF($L81="","",IFERROR($L81*$D81,""))</f>
        <v/>
      </c>
      <c r="O81" s="33">
        <f>IF($K81="","",IFERROR(($K81/2)*$E81*IF($F81="",Parameter!$B$7,$F81),""))</f>
        <v/>
      </c>
      <c r="P81" s="33">
        <f>IF(OR($N81="",$O81=""),"",IFERROR($N81+$O81,""))</f>
        <v/>
      </c>
      <c r="Q81" s="10">
        <f>IF($K81="","",IFERROR(IF($G81="","Keine Grenze",IF(ROUNDUP($J81/Parameter!$B$8,0)*Parameter!$B$8&gt;$G81,"Kapazität begrenzt","Innerhalb Kapazität")),"Prüfen"))</f>
        <v/>
      </c>
      <c r="R81" s="32">
        <f>IF(OR($A81="",$H81="",$C81=""),"",IFERROR($H81*Parameter!$B$6/$C81,""))</f>
        <v/>
      </c>
      <c r="S81" s="10">
        <f>IFERROR(IF(COUNTA($A81:$I81)=0,"",IF(OR($A81="",$B81="",$C81="",$D81="",$E81="",$I81=""),"Pflichtwert fehlt",IF(COUNTIF($A$6:$A$105,$A81)&gt;1,"Doppelte Artikel-ID",IF(OR($C81&lt;=0,$D81&lt;=0,$E81&lt;=0,AND($F81&lt;&gt;"",$F81&lt;=0),AND($G81&lt;&gt;"",$G81&lt;=0),AND($H81&lt;&gt;"",$H81&lt;0)),"Eingabe prüfen",IF($Q81="Kapazität begrenzt","Kapazitätsgrenze prüfen",IF(AND($R81&lt;&gt;"",$R81&gt;Parameter!$B$9),"Bestandsreichweite prüfen","Plausibel")))))),"Eingabe prüfen")</f>
        <v/>
      </c>
    </row>
    <row r="82">
      <c r="A82" s="22" t="n"/>
      <c r="B82" s="22" t="n"/>
      <c r="C82" s="23" t="n"/>
      <c r="D82" s="24" t="n"/>
      <c r="E82" s="24" t="n"/>
      <c r="F82" s="25" t="n"/>
      <c r="G82" s="23" t="n"/>
      <c r="H82" s="23" t="n"/>
      <c r="I82" s="22" t="n"/>
      <c r="J82" s="26">
        <f>IF(OR($A82="",$C82="",$D82="",$E82=""),"",IFERROR(SQRT((2*$C82*$D82)/($E82*IF($F82="",Parameter!$B$7,$F82))),""))</f>
        <v/>
      </c>
      <c r="K82" s="27">
        <f>IF($J82="","",IFERROR(MIN(ROUNDUP($J82/Parameter!$B$8,0)*Parameter!$B$8,IF($G82="",1E+99,$G82)),""))</f>
        <v/>
      </c>
      <c r="L82" s="26">
        <f>IF($K82="","",IFERROR($C82/$K82,""))</f>
        <v/>
      </c>
      <c r="M82" s="28">
        <f>IF($L82="","",IFERROR(Parameter!$B$6/$L82,""))</f>
        <v/>
      </c>
      <c r="N82" s="29">
        <f>IF($L82="","",IFERROR($L82*$D82,""))</f>
        <v/>
      </c>
      <c r="O82" s="29">
        <f>IF($K82="","",IFERROR(($K82/2)*$E82*IF($F82="",Parameter!$B$7,$F82),""))</f>
        <v/>
      </c>
      <c r="P82" s="29">
        <f>IF(OR($N82="",$O82=""),"",IFERROR($N82+$O82,""))</f>
        <v/>
      </c>
      <c r="Q82" s="7">
        <f>IF($K82="","",IFERROR(IF($G82="","Keine Grenze",IF(ROUNDUP($J82/Parameter!$B$8,0)*Parameter!$B$8&gt;$G82,"Kapazität begrenzt","Innerhalb Kapazität")),"Prüfen"))</f>
        <v/>
      </c>
      <c r="R82" s="28">
        <f>IF(OR($A82="",$H82="",$C82=""),"",IFERROR($H82*Parameter!$B$6/$C82,""))</f>
        <v/>
      </c>
      <c r="S82" s="7">
        <f>IFERROR(IF(COUNTA($A82:$I82)=0,"",IF(OR($A82="",$B82="",$C82="",$D82="",$E82="",$I82=""),"Pflichtwert fehlt",IF(COUNTIF($A$6:$A$105,$A82)&gt;1,"Doppelte Artikel-ID",IF(OR($C82&lt;=0,$D82&lt;=0,$E82&lt;=0,AND($F82&lt;&gt;"",$F82&lt;=0),AND($G82&lt;&gt;"",$G82&lt;=0),AND($H82&lt;&gt;"",$H82&lt;0)),"Eingabe prüfen",IF($Q82="Kapazität begrenzt","Kapazitätsgrenze prüfen",IF(AND($R82&lt;&gt;"",$R82&gt;Parameter!$B$9),"Bestandsreichweite prüfen","Plausibel")))))),"Eingabe prüfen")</f>
        <v/>
      </c>
    </row>
    <row r="83">
      <c r="A83" s="22" t="n"/>
      <c r="B83" s="22" t="n"/>
      <c r="C83" s="23" t="n"/>
      <c r="D83" s="24" t="n"/>
      <c r="E83" s="24" t="n"/>
      <c r="F83" s="25" t="n"/>
      <c r="G83" s="23" t="n"/>
      <c r="H83" s="23" t="n"/>
      <c r="I83" s="22" t="n"/>
      <c r="J83" s="30">
        <f>IF(OR($A83="",$C83="",$D83="",$E83=""),"",IFERROR(SQRT((2*$C83*$D83)/($E83*IF($F83="",Parameter!$B$7,$F83))),""))</f>
        <v/>
      </c>
      <c r="K83" s="31">
        <f>IF($J83="","",IFERROR(MIN(ROUNDUP($J83/Parameter!$B$8,0)*Parameter!$B$8,IF($G83="",1E+99,$G83)),""))</f>
        <v/>
      </c>
      <c r="L83" s="30">
        <f>IF($K83="","",IFERROR($C83/$K83,""))</f>
        <v/>
      </c>
      <c r="M83" s="32">
        <f>IF($L83="","",IFERROR(Parameter!$B$6/$L83,""))</f>
        <v/>
      </c>
      <c r="N83" s="33">
        <f>IF($L83="","",IFERROR($L83*$D83,""))</f>
        <v/>
      </c>
      <c r="O83" s="33">
        <f>IF($K83="","",IFERROR(($K83/2)*$E83*IF($F83="",Parameter!$B$7,$F83),""))</f>
        <v/>
      </c>
      <c r="P83" s="33">
        <f>IF(OR($N83="",$O83=""),"",IFERROR($N83+$O83,""))</f>
        <v/>
      </c>
      <c r="Q83" s="10">
        <f>IF($K83="","",IFERROR(IF($G83="","Keine Grenze",IF(ROUNDUP($J83/Parameter!$B$8,0)*Parameter!$B$8&gt;$G83,"Kapazität begrenzt","Innerhalb Kapazität")),"Prüfen"))</f>
        <v/>
      </c>
      <c r="R83" s="32">
        <f>IF(OR($A83="",$H83="",$C83=""),"",IFERROR($H83*Parameter!$B$6/$C83,""))</f>
        <v/>
      </c>
      <c r="S83" s="10">
        <f>IFERROR(IF(COUNTA($A83:$I83)=0,"",IF(OR($A83="",$B83="",$C83="",$D83="",$E83="",$I83=""),"Pflichtwert fehlt",IF(COUNTIF($A$6:$A$105,$A83)&gt;1,"Doppelte Artikel-ID",IF(OR($C83&lt;=0,$D83&lt;=0,$E83&lt;=0,AND($F83&lt;&gt;"",$F83&lt;=0),AND($G83&lt;&gt;"",$G83&lt;=0),AND($H83&lt;&gt;"",$H83&lt;0)),"Eingabe prüfen",IF($Q83="Kapazität begrenzt","Kapazitätsgrenze prüfen",IF(AND($R83&lt;&gt;"",$R83&gt;Parameter!$B$9),"Bestandsreichweite prüfen","Plausibel")))))),"Eingabe prüfen")</f>
        <v/>
      </c>
    </row>
    <row r="84">
      <c r="A84" s="22" t="n"/>
      <c r="B84" s="22" t="n"/>
      <c r="C84" s="23" t="n"/>
      <c r="D84" s="24" t="n"/>
      <c r="E84" s="24" t="n"/>
      <c r="F84" s="25" t="n"/>
      <c r="G84" s="23" t="n"/>
      <c r="H84" s="23" t="n"/>
      <c r="I84" s="22" t="n"/>
      <c r="J84" s="26">
        <f>IF(OR($A84="",$C84="",$D84="",$E84=""),"",IFERROR(SQRT((2*$C84*$D84)/($E84*IF($F84="",Parameter!$B$7,$F84))),""))</f>
        <v/>
      </c>
      <c r="K84" s="27">
        <f>IF($J84="","",IFERROR(MIN(ROUNDUP($J84/Parameter!$B$8,0)*Parameter!$B$8,IF($G84="",1E+99,$G84)),""))</f>
        <v/>
      </c>
      <c r="L84" s="26">
        <f>IF($K84="","",IFERROR($C84/$K84,""))</f>
        <v/>
      </c>
      <c r="M84" s="28">
        <f>IF($L84="","",IFERROR(Parameter!$B$6/$L84,""))</f>
        <v/>
      </c>
      <c r="N84" s="29">
        <f>IF($L84="","",IFERROR($L84*$D84,""))</f>
        <v/>
      </c>
      <c r="O84" s="29">
        <f>IF($K84="","",IFERROR(($K84/2)*$E84*IF($F84="",Parameter!$B$7,$F84),""))</f>
        <v/>
      </c>
      <c r="P84" s="29">
        <f>IF(OR($N84="",$O84=""),"",IFERROR($N84+$O84,""))</f>
        <v/>
      </c>
      <c r="Q84" s="7">
        <f>IF($K84="","",IFERROR(IF($G84="","Keine Grenze",IF(ROUNDUP($J84/Parameter!$B$8,0)*Parameter!$B$8&gt;$G84,"Kapazität begrenzt","Innerhalb Kapazität")),"Prüfen"))</f>
        <v/>
      </c>
      <c r="R84" s="28">
        <f>IF(OR($A84="",$H84="",$C84=""),"",IFERROR($H84*Parameter!$B$6/$C84,""))</f>
        <v/>
      </c>
      <c r="S84" s="7">
        <f>IFERROR(IF(COUNTA($A84:$I84)=0,"",IF(OR($A84="",$B84="",$C84="",$D84="",$E84="",$I84=""),"Pflichtwert fehlt",IF(COUNTIF($A$6:$A$105,$A84)&gt;1,"Doppelte Artikel-ID",IF(OR($C84&lt;=0,$D84&lt;=0,$E84&lt;=0,AND($F84&lt;&gt;"",$F84&lt;=0),AND($G84&lt;&gt;"",$G84&lt;=0),AND($H84&lt;&gt;"",$H84&lt;0)),"Eingabe prüfen",IF($Q84="Kapazität begrenzt","Kapazitätsgrenze prüfen",IF(AND($R84&lt;&gt;"",$R84&gt;Parameter!$B$9),"Bestandsreichweite prüfen","Plausibel")))))),"Eingabe prüfen")</f>
        <v/>
      </c>
    </row>
    <row r="85">
      <c r="A85" s="22" t="n"/>
      <c r="B85" s="22" t="n"/>
      <c r="C85" s="23" t="n"/>
      <c r="D85" s="24" t="n"/>
      <c r="E85" s="24" t="n"/>
      <c r="F85" s="25" t="n"/>
      <c r="G85" s="23" t="n"/>
      <c r="H85" s="23" t="n"/>
      <c r="I85" s="22" t="n"/>
      <c r="J85" s="30">
        <f>IF(OR($A85="",$C85="",$D85="",$E85=""),"",IFERROR(SQRT((2*$C85*$D85)/($E85*IF($F85="",Parameter!$B$7,$F85))),""))</f>
        <v/>
      </c>
      <c r="K85" s="31">
        <f>IF($J85="","",IFERROR(MIN(ROUNDUP($J85/Parameter!$B$8,0)*Parameter!$B$8,IF($G85="",1E+99,$G85)),""))</f>
        <v/>
      </c>
      <c r="L85" s="30">
        <f>IF($K85="","",IFERROR($C85/$K85,""))</f>
        <v/>
      </c>
      <c r="M85" s="32">
        <f>IF($L85="","",IFERROR(Parameter!$B$6/$L85,""))</f>
        <v/>
      </c>
      <c r="N85" s="33">
        <f>IF($L85="","",IFERROR($L85*$D85,""))</f>
        <v/>
      </c>
      <c r="O85" s="33">
        <f>IF($K85="","",IFERROR(($K85/2)*$E85*IF($F85="",Parameter!$B$7,$F85),""))</f>
        <v/>
      </c>
      <c r="P85" s="33">
        <f>IF(OR($N85="",$O85=""),"",IFERROR($N85+$O85,""))</f>
        <v/>
      </c>
      <c r="Q85" s="10">
        <f>IF($K85="","",IFERROR(IF($G85="","Keine Grenze",IF(ROUNDUP($J85/Parameter!$B$8,0)*Parameter!$B$8&gt;$G85,"Kapazität begrenzt","Innerhalb Kapazität")),"Prüfen"))</f>
        <v/>
      </c>
      <c r="R85" s="32">
        <f>IF(OR($A85="",$H85="",$C85=""),"",IFERROR($H85*Parameter!$B$6/$C85,""))</f>
        <v/>
      </c>
      <c r="S85" s="10">
        <f>IFERROR(IF(COUNTA($A85:$I85)=0,"",IF(OR($A85="",$B85="",$C85="",$D85="",$E85="",$I85=""),"Pflichtwert fehlt",IF(COUNTIF($A$6:$A$105,$A85)&gt;1,"Doppelte Artikel-ID",IF(OR($C85&lt;=0,$D85&lt;=0,$E85&lt;=0,AND($F85&lt;&gt;"",$F85&lt;=0),AND($G85&lt;&gt;"",$G85&lt;=0),AND($H85&lt;&gt;"",$H85&lt;0)),"Eingabe prüfen",IF($Q85="Kapazität begrenzt","Kapazitätsgrenze prüfen",IF(AND($R85&lt;&gt;"",$R85&gt;Parameter!$B$9),"Bestandsreichweite prüfen","Plausibel")))))),"Eingabe prüfen")</f>
        <v/>
      </c>
    </row>
    <row r="86">
      <c r="A86" s="22" t="n"/>
      <c r="B86" s="22" t="n"/>
      <c r="C86" s="23" t="n"/>
      <c r="D86" s="24" t="n"/>
      <c r="E86" s="24" t="n"/>
      <c r="F86" s="25" t="n"/>
      <c r="G86" s="23" t="n"/>
      <c r="H86" s="23" t="n"/>
      <c r="I86" s="22" t="n"/>
      <c r="J86" s="26">
        <f>IF(OR($A86="",$C86="",$D86="",$E86=""),"",IFERROR(SQRT((2*$C86*$D86)/($E86*IF($F86="",Parameter!$B$7,$F86))),""))</f>
        <v/>
      </c>
      <c r="K86" s="27">
        <f>IF($J86="","",IFERROR(MIN(ROUNDUP($J86/Parameter!$B$8,0)*Parameter!$B$8,IF($G86="",1E+99,$G86)),""))</f>
        <v/>
      </c>
      <c r="L86" s="26">
        <f>IF($K86="","",IFERROR($C86/$K86,""))</f>
        <v/>
      </c>
      <c r="M86" s="28">
        <f>IF($L86="","",IFERROR(Parameter!$B$6/$L86,""))</f>
        <v/>
      </c>
      <c r="N86" s="29">
        <f>IF($L86="","",IFERROR($L86*$D86,""))</f>
        <v/>
      </c>
      <c r="O86" s="29">
        <f>IF($K86="","",IFERROR(($K86/2)*$E86*IF($F86="",Parameter!$B$7,$F86),""))</f>
        <v/>
      </c>
      <c r="P86" s="29">
        <f>IF(OR($N86="",$O86=""),"",IFERROR($N86+$O86,""))</f>
        <v/>
      </c>
      <c r="Q86" s="7">
        <f>IF($K86="","",IFERROR(IF($G86="","Keine Grenze",IF(ROUNDUP($J86/Parameter!$B$8,0)*Parameter!$B$8&gt;$G86,"Kapazität begrenzt","Innerhalb Kapazität")),"Prüfen"))</f>
        <v/>
      </c>
      <c r="R86" s="28">
        <f>IF(OR($A86="",$H86="",$C86=""),"",IFERROR($H86*Parameter!$B$6/$C86,""))</f>
        <v/>
      </c>
      <c r="S86" s="7">
        <f>IFERROR(IF(COUNTA($A86:$I86)=0,"",IF(OR($A86="",$B86="",$C86="",$D86="",$E86="",$I86=""),"Pflichtwert fehlt",IF(COUNTIF($A$6:$A$105,$A86)&gt;1,"Doppelte Artikel-ID",IF(OR($C86&lt;=0,$D86&lt;=0,$E86&lt;=0,AND($F86&lt;&gt;"",$F86&lt;=0),AND($G86&lt;&gt;"",$G86&lt;=0),AND($H86&lt;&gt;"",$H86&lt;0)),"Eingabe prüfen",IF($Q86="Kapazität begrenzt","Kapazitätsgrenze prüfen",IF(AND($R86&lt;&gt;"",$R86&gt;Parameter!$B$9),"Bestandsreichweite prüfen","Plausibel")))))),"Eingabe prüfen")</f>
        <v/>
      </c>
    </row>
    <row r="87">
      <c r="A87" s="22" t="n"/>
      <c r="B87" s="22" t="n"/>
      <c r="C87" s="23" t="n"/>
      <c r="D87" s="24" t="n"/>
      <c r="E87" s="24" t="n"/>
      <c r="F87" s="25" t="n"/>
      <c r="G87" s="23" t="n"/>
      <c r="H87" s="23" t="n"/>
      <c r="I87" s="22" t="n"/>
      <c r="J87" s="30">
        <f>IF(OR($A87="",$C87="",$D87="",$E87=""),"",IFERROR(SQRT((2*$C87*$D87)/($E87*IF($F87="",Parameter!$B$7,$F87))),""))</f>
        <v/>
      </c>
      <c r="K87" s="31">
        <f>IF($J87="","",IFERROR(MIN(ROUNDUP($J87/Parameter!$B$8,0)*Parameter!$B$8,IF($G87="",1E+99,$G87)),""))</f>
        <v/>
      </c>
      <c r="L87" s="30">
        <f>IF($K87="","",IFERROR($C87/$K87,""))</f>
        <v/>
      </c>
      <c r="M87" s="32">
        <f>IF($L87="","",IFERROR(Parameter!$B$6/$L87,""))</f>
        <v/>
      </c>
      <c r="N87" s="33">
        <f>IF($L87="","",IFERROR($L87*$D87,""))</f>
        <v/>
      </c>
      <c r="O87" s="33">
        <f>IF($K87="","",IFERROR(($K87/2)*$E87*IF($F87="",Parameter!$B$7,$F87),""))</f>
        <v/>
      </c>
      <c r="P87" s="33">
        <f>IF(OR($N87="",$O87=""),"",IFERROR($N87+$O87,""))</f>
        <v/>
      </c>
      <c r="Q87" s="10">
        <f>IF($K87="","",IFERROR(IF($G87="","Keine Grenze",IF(ROUNDUP($J87/Parameter!$B$8,0)*Parameter!$B$8&gt;$G87,"Kapazität begrenzt","Innerhalb Kapazität")),"Prüfen"))</f>
        <v/>
      </c>
      <c r="R87" s="32">
        <f>IF(OR($A87="",$H87="",$C87=""),"",IFERROR($H87*Parameter!$B$6/$C87,""))</f>
        <v/>
      </c>
      <c r="S87" s="10">
        <f>IFERROR(IF(COUNTA($A87:$I87)=0,"",IF(OR($A87="",$B87="",$C87="",$D87="",$E87="",$I87=""),"Pflichtwert fehlt",IF(COUNTIF($A$6:$A$105,$A87)&gt;1,"Doppelte Artikel-ID",IF(OR($C87&lt;=0,$D87&lt;=0,$E87&lt;=0,AND($F87&lt;&gt;"",$F87&lt;=0),AND($G87&lt;&gt;"",$G87&lt;=0),AND($H87&lt;&gt;"",$H87&lt;0)),"Eingabe prüfen",IF($Q87="Kapazität begrenzt","Kapazitätsgrenze prüfen",IF(AND($R87&lt;&gt;"",$R87&gt;Parameter!$B$9),"Bestandsreichweite prüfen","Plausibel")))))),"Eingabe prüfen")</f>
        <v/>
      </c>
    </row>
    <row r="88">
      <c r="A88" s="22" t="n"/>
      <c r="B88" s="22" t="n"/>
      <c r="C88" s="23" t="n"/>
      <c r="D88" s="24" t="n"/>
      <c r="E88" s="24" t="n"/>
      <c r="F88" s="25" t="n"/>
      <c r="G88" s="23" t="n"/>
      <c r="H88" s="23" t="n"/>
      <c r="I88" s="22" t="n"/>
      <c r="J88" s="26">
        <f>IF(OR($A88="",$C88="",$D88="",$E88=""),"",IFERROR(SQRT((2*$C88*$D88)/($E88*IF($F88="",Parameter!$B$7,$F88))),""))</f>
        <v/>
      </c>
      <c r="K88" s="27">
        <f>IF($J88="","",IFERROR(MIN(ROUNDUP($J88/Parameter!$B$8,0)*Parameter!$B$8,IF($G88="",1E+99,$G88)),""))</f>
        <v/>
      </c>
      <c r="L88" s="26">
        <f>IF($K88="","",IFERROR($C88/$K88,""))</f>
        <v/>
      </c>
      <c r="M88" s="28">
        <f>IF($L88="","",IFERROR(Parameter!$B$6/$L88,""))</f>
        <v/>
      </c>
      <c r="N88" s="29">
        <f>IF($L88="","",IFERROR($L88*$D88,""))</f>
        <v/>
      </c>
      <c r="O88" s="29">
        <f>IF($K88="","",IFERROR(($K88/2)*$E88*IF($F88="",Parameter!$B$7,$F88),""))</f>
        <v/>
      </c>
      <c r="P88" s="29">
        <f>IF(OR($N88="",$O88=""),"",IFERROR($N88+$O88,""))</f>
        <v/>
      </c>
      <c r="Q88" s="7">
        <f>IF($K88="","",IFERROR(IF($G88="","Keine Grenze",IF(ROUNDUP($J88/Parameter!$B$8,0)*Parameter!$B$8&gt;$G88,"Kapazität begrenzt","Innerhalb Kapazität")),"Prüfen"))</f>
        <v/>
      </c>
      <c r="R88" s="28">
        <f>IF(OR($A88="",$H88="",$C88=""),"",IFERROR($H88*Parameter!$B$6/$C88,""))</f>
        <v/>
      </c>
      <c r="S88" s="7">
        <f>IFERROR(IF(COUNTA($A88:$I88)=0,"",IF(OR($A88="",$B88="",$C88="",$D88="",$E88="",$I88=""),"Pflichtwert fehlt",IF(COUNTIF($A$6:$A$105,$A88)&gt;1,"Doppelte Artikel-ID",IF(OR($C88&lt;=0,$D88&lt;=0,$E88&lt;=0,AND($F88&lt;&gt;"",$F88&lt;=0),AND($G88&lt;&gt;"",$G88&lt;=0),AND($H88&lt;&gt;"",$H88&lt;0)),"Eingabe prüfen",IF($Q88="Kapazität begrenzt","Kapazitätsgrenze prüfen",IF(AND($R88&lt;&gt;"",$R88&gt;Parameter!$B$9),"Bestandsreichweite prüfen","Plausibel")))))),"Eingabe prüfen")</f>
        <v/>
      </c>
    </row>
    <row r="89">
      <c r="A89" s="22" t="n"/>
      <c r="B89" s="22" t="n"/>
      <c r="C89" s="23" t="n"/>
      <c r="D89" s="24" t="n"/>
      <c r="E89" s="24" t="n"/>
      <c r="F89" s="25" t="n"/>
      <c r="G89" s="23" t="n"/>
      <c r="H89" s="23" t="n"/>
      <c r="I89" s="22" t="n"/>
      <c r="J89" s="30">
        <f>IF(OR($A89="",$C89="",$D89="",$E89=""),"",IFERROR(SQRT((2*$C89*$D89)/($E89*IF($F89="",Parameter!$B$7,$F89))),""))</f>
        <v/>
      </c>
      <c r="K89" s="31">
        <f>IF($J89="","",IFERROR(MIN(ROUNDUP($J89/Parameter!$B$8,0)*Parameter!$B$8,IF($G89="",1E+99,$G89)),""))</f>
        <v/>
      </c>
      <c r="L89" s="30">
        <f>IF($K89="","",IFERROR($C89/$K89,""))</f>
        <v/>
      </c>
      <c r="M89" s="32">
        <f>IF($L89="","",IFERROR(Parameter!$B$6/$L89,""))</f>
        <v/>
      </c>
      <c r="N89" s="33">
        <f>IF($L89="","",IFERROR($L89*$D89,""))</f>
        <v/>
      </c>
      <c r="O89" s="33">
        <f>IF($K89="","",IFERROR(($K89/2)*$E89*IF($F89="",Parameter!$B$7,$F89),""))</f>
        <v/>
      </c>
      <c r="P89" s="33">
        <f>IF(OR($N89="",$O89=""),"",IFERROR($N89+$O89,""))</f>
        <v/>
      </c>
      <c r="Q89" s="10">
        <f>IF($K89="","",IFERROR(IF($G89="","Keine Grenze",IF(ROUNDUP($J89/Parameter!$B$8,0)*Parameter!$B$8&gt;$G89,"Kapazität begrenzt","Innerhalb Kapazität")),"Prüfen"))</f>
        <v/>
      </c>
      <c r="R89" s="32">
        <f>IF(OR($A89="",$H89="",$C89=""),"",IFERROR($H89*Parameter!$B$6/$C89,""))</f>
        <v/>
      </c>
      <c r="S89" s="10">
        <f>IFERROR(IF(COUNTA($A89:$I89)=0,"",IF(OR($A89="",$B89="",$C89="",$D89="",$E89="",$I89=""),"Pflichtwert fehlt",IF(COUNTIF($A$6:$A$105,$A89)&gt;1,"Doppelte Artikel-ID",IF(OR($C89&lt;=0,$D89&lt;=0,$E89&lt;=0,AND($F89&lt;&gt;"",$F89&lt;=0),AND($G89&lt;&gt;"",$G89&lt;=0),AND($H89&lt;&gt;"",$H89&lt;0)),"Eingabe prüfen",IF($Q89="Kapazität begrenzt","Kapazitätsgrenze prüfen",IF(AND($R89&lt;&gt;"",$R89&gt;Parameter!$B$9),"Bestandsreichweite prüfen","Plausibel")))))),"Eingabe prüfen")</f>
        <v/>
      </c>
    </row>
    <row r="90">
      <c r="A90" s="22" t="n"/>
      <c r="B90" s="22" t="n"/>
      <c r="C90" s="23" t="n"/>
      <c r="D90" s="24" t="n"/>
      <c r="E90" s="24" t="n"/>
      <c r="F90" s="25" t="n"/>
      <c r="G90" s="23" t="n"/>
      <c r="H90" s="23" t="n"/>
      <c r="I90" s="22" t="n"/>
      <c r="J90" s="26">
        <f>IF(OR($A90="",$C90="",$D90="",$E90=""),"",IFERROR(SQRT((2*$C90*$D90)/($E90*IF($F90="",Parameter!$B$7,$F90))),""))</f>
        <v/>
      </c>
      <c r="K90" s="27">
        <f>IF($J90="","",IFERROR(MIN(ROUNDUP($J90/Parameter!$B$8,0)*Parameter!$B$8,IF($G90="",1E+99,$G90)),""))</f>
        <v/>
      </c>
      <c r="L90" s="26">
        <f>IF($K90="","",IFERROR($C90/$K90,""))</f>
        <v/>
      </c>
      <c r="M90" s="28">
        <f>IF($L90="","",IFERROR(Parameter!$B$6/$L90,""))</f>
        <v/>
      </c>
      <c r="N90" s="29">
        <f>IF($L90="","",IFERROR($L90*$D90,""))</f>
        <v/>
      </c>
      <c r="O90" s="29">
        <f>IF($K90="","",IFERROR(($K90/2)*$E90*IF($F90="",Parameter!$B$7,$F90),""))</f>
        <v/>
      </c>
      <c r="P90" s="29">
        <f>IF(OR($N90="",$O90=""),"",IFERROR($N90+$O90,""))</f>
        <v/>
      </c>
      <c r="Q90" s="7">
        <f>IF($K90="","",IFERROR(IF($G90="","Keine Grenze",IF(ROUNDUP($J90/Parameter!$B$8,0)*Parameter!$B$8&gt;$G90,"Kapazität begrenzt","Innerhalb Kapazität")),"Prüfen"))</f>
        <v/>
      </c>
      <c r="R90" s="28">
        <f>IF(OR($A90="",$H90="",$C90=""),"",IFERROR($H90*Parameter!$B$6/$C90,""))</f>
        <v/>
      </c>
      <c r="S90" s="7">
        <f>IFERROR(IF(COUNTA($A90:$I90)=0,"",IF(OR($A90="",$B90="",$C90="",$D90="",$E90="",$I90=""),"Pflichtwert fehlt",IF(COUNTIF($A$6:$A$105,$A90)&gt;1,"Doppelte Artikel-ID",IF(OR($C90&lt;=0,$D90&lt;=0,$E90&lt;=0,AND($F90&lt;&gt;"",$F90&lt;=0),AND($G90&lt;&gt;"",$G90&lt;=0),AND($H90&lt;&gt;"",$H90&lt;0)),"Eingabe prüfen",IF($Q90="Kapazität begrenzt","Kapazitätsgrenze prüfen",IF(AND($R90&lt;&gt;"",$R90&gt;Parameter!$B$9),"Bestandsreichweite prüfen","Plausibel")))))),"Eingabe prüfen")</f>
        <v/>
      </c>
    </row>
    <row r="91">
      <c r="A91" s="22" t="n"/>
      <c r="B91" s="22" t="n"/>
      <c r="C91" s="23" t="n"/>
      <c r="D91" s="24" t="n"/>
      <c r="E91" s="24" t="n"/>
      <c r="F91" s="25" t="n"/>
      <c r="G91" s="23" t="n"/>
      <c r="H91" s="23" t="n"/>
      <c r="I91" s="22" t="n"/>
      <c r="J91" s="30">
        <f>IF(OR($A91="",$C91="",$D91="",$E91=""),"",IFERROR(SQRT((2*$C91*$D91)/($E91*IF($F91="",Parameter!$B$7,$F91))),""))</f>
        <v/>
      </c>
      <c r="K91" s="31">
        <f>IF($J91="","",IFERROR(MIN(ROUNDUP($J91/Parameter!$B$8,0)*Parameter!$B$8,IF($G91="",1E+99,$G91)),""))</f>
        <v/>
      </c>
      <c r="L91" s="30">
        <f>IF($K91="","",IFERROR($C91/$K91,""))</f>
        <v/>
      </c>
      <c r="M91" s="32">
        <f>IF($L91="","",IFERROR(Parameter!$B$6/$L91,""))</f>
        <v/>
      </c>
      <c r="N91" s="33">
        <f>IF($L91="","",IFERROR($L91*$D91,""))</f>
        <v/>
      </c>
      <c r="O91" s="33">
        <f>IF($K91="","",IFERROR(($K91/2)*$E91*IF($F91="",Parameter!$B$7,$F91),""))</f>
        <v/>
      </c>
      <c r="P91" s="33">
        <f>IF(OR($N91="",$O91=""),"",IFERROR($N91+$O91,""))</f>
        <v/>
      </c>
      <c r="Q91" s="10">
        <f>IF($K91="","",IFERROR(IF($G91="","Keine Grenze",IF(ROUNDUP($J91/Parameter!$B$8,0)*Parameter!$B$8&gt;$G91,"Kapazität begrenzt","Innerhalb Kapazität")),"Prüfen"))</f>
        <v/>
      </c>
      <c r="R91" s="32">
        <f>IF(OR($A91="",$H91="",$C91=""),"",IFERROR($H91*Parameter!$B$6/$C91,""))</f>
        <v/>
      </c>
      <c r="S91" s="10">
        <f>IFERROR(IF(COUNTA($A91:$I91)=0,"",IF(OR($A91="",$B91="",$C91="",$D91="",$E91="",$I91=""),"Pflichtwert fehlt",IF(COUNTIF($A$6:$A$105,$A91)&gt;1,"Doppelte Artikel-ID",IF(OR($C91&lt;=0,$D91&lt;=0,$E91&lt;=0,AND($F91&lt;&gt;"",$F91&lt;=0),AND($G91&lt;&gt;"",$G91&lt;=0),AND($H91&lt;&gt;"",$H91&lt;0)),"Eingabe prüfen",IF($Q91="Kapazität begrenzt","Kapazitätsgrenze prüfen",IF(AND($R91&lt;&gt;"",$R91&gt;Parameter!$B$9),"Bestandsreichweite prüfen","Plausibel")))))),"Eingabe prüfen")</f>
        <v/>
      </c>
    </row>
    <row r="92">
      <c r="A92" s="22" t="n"/>
      <c r="B92" s="22" t="n"/>
      <c r="C92" s="23" t="n"/>
      <c r="D92" s="24" t="n"/>
      <c r="E92" s="24" t="n"/>
      <c r="F92" s="25" t="n"/>
      <c r="G92" s="23" t="n"/>
      <c r="H92" s="23" t="n"/>
      <c r="I92" s="22" t="n"/>
      <c r="J92" s="26">
        <f>IF(OR($A92="",$C92="",$D92="",$E92=""),"",IFERROR(SQRT((2*$C92*$D92)/($E92*IF($F92="",Parameter!$B$7,$F92))),""))</f>
        <v/>
      </c>
      <c r="K92" s="27">
        <f>IF($J92="","",IFERROR(MIN(ROUNDUP($J92/Parameter!$B$8,0)*Parameter!$B$8,IF($G92="",1E+99,$G92)),""))</f>
        <v/>
      </c>
      <c r="L92" s="26">
        <f>IF($K92="","",IFERROR($C92/$K92,""))</f>
        <v/>
      </c>
      <c r="M92" s="28">
        <f>IF($L92="","",IFERROR(Parameter!$B$6/$L92,""))</f>
        <v/>
      </c>
      <c r="N92" s="29">
        <f>IF($L92="","",IFERROR($L92*$D92,""))</f>
        <v/>
      </c>
      <c r="O92" s="29">
        <f>IF($K92="","",IFERROR(($K92/2)*$E92*IF($F92="",Parameter!$B$7,$F92),""))</f>
        <v/>
      </c>
      <c r="P92" s="29">
        <f>IF(OR($N92="",$O92=""),"",IFERROR($N92+$O92,""))</f>
        <v/>
      </c>
      <c r="Q92" s="7">
        <f>IF($K92="","",IFERROR(IF($G92="","Keine Grenze",IF(ROUNDUP($J92/Parameter!$B$8,0)*Parameter!$B$8&gt;$G92,"Kapazität begrenzt","Innerhalb Kapazität")),"Prüfen"))</f>
        <v/>
      </c>
      <c r="R92" s="28">
        <f>IF(OR($A92="",$H92="",$C92=""),"",IFERROR($H92*Parameter!$B$6/$C92,""))</f>
        <v/>
      </c>
      <c r="S92" s="7">
        <f>IFERROR(IF(COUNTA($A92:$I92)=0,"",IF(OR($A92="",$B92="",$C92="",$D92="",$E92="",$I92=""),"Pflichtwert fehlt",IF(COUNTIF($A$6:$A$105,$A92)&gt;1,"Doppelte Artikel-ID",IF(OR($C92&lt;=0,$D92&lt;=0,$E92&lt;=0,AND($F92&lt;&gt;"",$F92&lt;=0),AND($G92&lt;&gt;"",$G92&lt;=0),AND($H92&lt;&gt;"",$H92&lt;0)),"Eingabe prüfen",IF($Q92="Kapazität begrenzt","Kapazitätsgrenze prüfen",IF(AND($R92&lt;&gt;"",$R92&gt;Parameter!$B$9),"Bestandsreichweite prüfen","Plausibel")))))),"Eingabe prüfen")</f>
        <v/>
      </c>
    </row>
    <row r="93">
      <c r="A93" s="22" t="n"/>
      <c r="B93" s="22" t="n"/>
      <c r="C93" s="23" t="n"/>
      <c r="D93" s="24" t="n"/>
      <c r="E93" s="24" t="n"/>
      <c r="F93" s="25" t="n"/>
      <c r="G93" s="23" t="n"/>
      <c r="H93" s="23" t="n"/>
      <c r="I93" s="22" t="n"/>
      <c r="J93" s="30">
        <f>IF(OR($A93="",$C93="",$D93="",$E93=""),"",IFERROR(SQRT((2*$C93*$D93)/($E93*IF($F93="",Parameter!$B$7,$F93))),""))</f>
        <v/>
      </c>
      <c r="K93" s="31">
        <f>IF($J93="","",IFERROR(MIN(ROUNDUP($J93/Parameter!$B$8,0)*Parameter!$B$8,IF($G93="",1E+99,$G93)),""))</f>
        <v/>
      </c>
      <c r="L93" s="30">
        <f>IF($K93="","",IFERROR($C93/$K93,""))</f>
        <v/>
      </c>
      <c r="M93" s="32">
        <f>IF($L93="","",IFERROR(Parameter!$B$6/$L93,""))</f>
        <v/>
      </c>
      <c r="N93" s="33">
        <f>IF($L93="","",IFERROR($L93*$D93,""))</f>
        <v/>
      </c>
      <c r="O93" s="33">
        <f>IF($K93="","",IFERROR(($K93/2)*$E93*IF($F93="",Parameter!$B$7,$F93),""))</f>
        <v/>
      </c>
      <c r="P93" s="33">
        <f>IF(OR($N93="",$O93=""),"",IFERROR($N93+$O93,""))</f>
        <v/>
      </c>
      <c r="Q93" s="10">
        <f>IF($K93="","",IFERROR(IF($G93="","Keine Grenze",IF(ROUNDUP($J93/Parameter!$B$8,0)*Parameter!$B$8&gt;$G93,"Kapazität begrenzt","Innerhalb Kapazität")),"Prüfen"))</f>
        <v/>
      </c>
      <c r="R93" s="32">
        <f>IF(OR($A93="",$H93="",$C93=""),"",IFERROR($H93*Parameter!$B$6/$C93,""))</f>
        <v/>
      </c>
      <c r="S93" s="10">
        <f>IFERROR(IF(COUNTA($A93:$I93)=0,"",IF(OR($A93="",$B93="",$C93="",$D93="",$E93="",$I93=""),"Pflichtwert fehlt",IF(COUNTIF($A$6:$A$105,$A93)&gt;1,"Doppelte Artikel-ID",IF(OR($C93&lt;=0,$D93&lt;=0,$E93&lt;=0,AND($F93&lt;&gt;"",$F93&lt;=0),AND($G93&lt;&gt;"",$G93&lt;=0),AND($H93&lt;&gt;"",$H93&lt;0)),"Eingabe prüfen",IF($Q93="Kapazität begrenzt","Kapazitätsgrenze prüfen",IF(AND($R93&lt;&gt;"",$R93&gt;Parameter!$B$9),"Bestandsreichweite prüfen","Plausibel")))))),"Eingabe prüfen")</f>
        <v/>
      </c>
    </row>
    <row r="94">
      <c r="A94" s="22" t="n"/>
      <c r="B94" s="22" t="n"/>
      <c r="C94" s="23" t="n"/>
      <c r="D94" s="24" t="n"/>
      <c r="E94" s="24" t="n"/>
      <c r="F94" s="25" t="n"/>
      <c r="G94" s="23" t="n"/>
      <c r="H94" s="23" t="n"/>
      <c r="I94" s="22" t="n"/>
      <c r="J94" s="26">
        <f>IF(OR($A94="",$C94="",$D94="",$E94=""),"",IFERROR(SQRT((2*$C94*$D94)/($E94*IF($F94="",Parameter!$B$7,$F94))),""))</f>
        <v/>
      </c>
      <c r="K94" s="27">
        <f>IF($J94="","",IFERROR(MIN(ROUNDUP($J94/Parameter!$B$8,0)*Parameter!$B$8,IF($G94="",1E+99,$G94)),""))</f>
        <v/>
      </c>
      <c r="L94" s="26">
        <f>IF($K94="","",IFERROR($C94/$K94,""))</f>
        <v/>
      </c>
      <c r="M94" s="28">
        <f>IF($L94="","",IFERROR(Parameter!$B$6/$L94,""))</f>
        <v/>
      </c>
      <c r="N94" s="29">
        <f>IF($L94="","",IFERROR($L94*$D94,""))</f>
        <v/>
      </c>
      <c r="O94" s="29">
        <f>IF($K94="","",IFERROR(($K94/2)*$E94*IF($F94="",Parameter!$B$7,$F94),""))</f>
        <v/>
      </c>
      <c r="P94" s="29">
        <f>IF(OR($N94="",$O94=""),"",IFERROR($N94+$O94,""))</f>
        <v/>
      </c>
      <c r="Q94" s="7">
        <f>IF($K94="","",IFERROR(IF($G94="","Keine Grenze",IF(ROUNDUP($J94/Parameter!$B$8,0)*Parameter!$B$8&gt;$G94,"Kapazität begrenzt","Innerhalb Kapazität")),"Prüfen"))</f>
        <v/>
      </c>
      <c r="R94" s="28">
        <f>IF(OR($A94="",$H94="",$C94=""),"",IFERROR($H94*Parameter!$B$6/$C94,""))</f>
        <v/>
      </c>
      <c r="S94" s="7">
        <f>IFERROR(IF(COUNTA($A94:$I94)=0,"",IF(OR($A94="",$B94="",$C94="",$D94="",$E94="",$I94=""),"Pflichtwert fehlt",IF(COUNTIF($A$6:$A$105,$A94)&gt;1,"Doppelte Artikel-ID",IF(OR($C94&lt;=0,$D94&lt;=0,$E94&lt;=0,AND($F94&lt;&gt;"",$F94&lt;=0),AND($G94&lt;&gt;"",$G94&lt;=0),AND($H94&lt;&gt;"",$H94&lt;0)),"Eingabe prüfen",IF($Q94="Kapazität begrenzt","Kapazitätsgrenze prüfen",IF(AND($R94&lt;&gt;"",$R94&gt;Parameter!$B$9),"Bestandsreichweite prüfen","Plausibel")))))),"Eingabe prüfen")</f>
        <v/>
      </c>
    </row>
    <row r="95">
      <c r="A95" s="22" t="n"/>
      <c r="B95" s="22" t="n"/>
      <c r="C95" s="23" t="n"/>
      <c r="D95" s="24" t="n"/>
      <c r="E95" s="24" t="n"/>
      <c r="F95" s="25" t="n"/>
      <c r="G95" s="23" t="n"/>
      <c r="H95" s="23" t="n"/>
      <c r="I95" s="22" t="n"/>
      <c r="J95" s="30">
        <f>IF(OR($A95="",$C95="",$D95="",$E95=""),"",IFERROR(SQRT((2*$C95*$D95)/($E95*IF($F95="",Parameter!$B$7,$F95))),""))</f>
        <v/>
      </c>
      <c r="K95" s="31">
        <f>IF($J95="","",IFERROR(MIN(ROUNDUP($J95/Parameter!$B$8,0)*Parameter!$B$8,IF($G95="",1E+99,$G95)),""))</f>
        <v/>
      </c>
      <c r="L95" s="30">
        <f>IF($K95="","",IFERROR($C95/$K95,""))</f>
        <v/>
      </c>
      <c r="M95" s="32">
        <f>IF($L95="","",IFERROR(Parameter!$B$6/$L95,""))</f>
        <v/>
      </c>
      <c r="N95" s="33">
        <f>IF($L95="","",IFERROR($L95*$D95,""))</f>
        <v/>
      </c>
      <c r="O95" s="33">
        <f>IF($K95="","",IFERROR(($K95/2)*$E95*IF($F95="",Parameter!$B$7,$F95),""))</f>
        <v/>
      </c>
      <c r="P95" s="33">
        <f>IF(OR($N95="",$O95=""),"",IFERROR($N95+$O95,""))</f>
        <v/>
      </c>
      <c r="Q95" s="10">
        <f>IF($K95="","",IFERROR(IF($G95="","Keine Grenze",IF(ROUNDUP($J95/Parameter!$B$8,0)*Parameter!$B$8&gt;$G95,"Kapazität begrenzt","Innerhalb Kapazität")),"Prüfen"))</f>
        <v/>
      </c>
      <c r="R95" s="32">
        <f>IF(OR($A95="",$H95="",$C95=""),"",IFERROR($H95*Parameter!$B$6/$C95,""))</f>
        <v/>
      </c>
      <c r="S95" s="10">
        <f>IFERROR(IF(COUNTA($A95:$I95)=0,"",IF(OR($A95="",$B95="",$C95="",$D95="",$E95="",$I95=""),"Pflichtwert fehlt",IF(COUNTIF($A$6:$A$105,$A95)&gt;1,"Doppelte Artikel-ID",IF(OR($C95&lt;=0,$D95&lt;=0,$E95&lt;=0,AND($F95&lt;&gt;"",$F95&lt;=0),AND($G95&lt;&gt;"",$G95&lt;=0),AND($H95&lt;&gt;"",$H95&lt;0)),"Eingabe prüfen",IF($Q95="Kapazität begrenzt","Kapazitätsgrenze prüfen",IF(AND($R95&lt;&gt;"",$R95&gt;Parameter!$B$9),"Bestandsreichweite prüfen","Plausibel")))))),"Eingabe prüfen")</f>
        <v/>
      </c>
    </row>
    <row r="96">
      <c r="A96" s="22" t="n"/>
      <c r="B96" s="22" t="n"/>
      <c r="C96" s="23" t="n"/>
      <c r="D96" s="24" t="n"/>
      <c r="E96" s="24" t="n"/>
      <c r="F96" s="25" t="n"/>
      <c r="G96" s="23" t="n"/>
      <c r="H96" s="23" t="n"/>
      <c r="I96" s="22" t="n"/>
      <c r="J96" s="26">
        <f>IF(OR($A96="",$C96="",$D96="",$E96=""),"",IFERROR(SQRT((2*$C96*$D96)/($E96*IF($F96="",Parameter!$B$7,$F96))),""))</f>
        <v/>
      </c>
      <c r="K96" s="27">
        <f>IF($J96="","",IFERROR(MIN(ROUNDUP($J96/Parameter!$B$8,0)*Parameter!$B$8,IF($G96="",1E+99,$G96)),""))</f>
        <v/>
      </c>
      <c r="L96" s="26">
        <f>IF($K96="","",IFERROR($C96/$K96,""))</f>
        <v/>
      </c>
      <c r="M96" s="28">
        <f>IF($L96="","",IFERROR(Parameter!$B$6/$L96,""))</f>
        <v/>
      </c>
      <c r="N96" s="29">
        <f>IF($L96="","",IFERROR($L96*$D96,""))</f>
        <v/>
      </c>
      <c r="O96" s="29">
        <f>IF($K96="","",IFERROR(($K96/2)*$E96*IF($F96="",Parameter!$B$7,$F96),""))</f>
        <v/>
      </c>
      <c r="P96" s="29">
        <f>IF(OR($N96="",$O96=""),"",IFERROR($N96+$O96,""))</f>
        <v/>
      </c>
      <c r="Q96" s="7">
        <f>IF($K96="","",IFERROR(IF($G96="","Keine Grenze",IF(ROUNDUP($J96/Parameter!$B$8,0)*Parameter!$B$8&gt;$G96,"Kapazität begrenzt","Innerhalb Kapazität")),"Prüfen"))</f>
        <v/>
      </c>
      <c r="R96" s="28">
        <f>IF(OR($A96="",$H96="",$C96=""),"",IFERROR($H96*Parameter!$B$6/$C96,""))</f>
        <v/>
      </c>
      <c r="S96" s="7">
        <f>IFERROR(IF(COUNTA($A96:$I96)=0,"",IF(OR($A96="",$B96="",$C96="",$D96="",$E96="",$I96=""),"Pflichtwert fehlt",IF(COUNTIF($A$6:$A$105,$A96)&gt;1,"Doppelte Artikel-ID",IF(OR($C96&lt;=0,$D96&lt;=0,$E96&lt;=0,AND($F96&lt;&gt;"",$F96&lt;=0),AND($G96&lt;&gt;"",$G96&lt;=0),AND($H96&lt;&gt;"",$H96&lt;0)),"Eingabe prüfen",IF($Q96="Kapazität begrenzt","Kapazitätsgrenze prüfen",IF(AND($R96&lt;&gt;"",$R96&gt;Parameter!$B$9),"Bestandsreichweite prüfen","Plausibel")))))),"Eingabe prüfen")</f>
        <v/>
      </c>
    </row>
    <row r="97">
      <c r="A97" s="22" t="n"/>
      <c r="B97" s="22" t="n"/>
      <c r="C97" s="23" t="n"/>
      <c r="D97" s="24" t="n"/>
      <c r="E97" s="24" t="n"/>
      <c r="F97" s="25" t="n"/>
      <c r="G97" s="23" t="n"/>
      <c r="H97" s="23" t="n"/>
      <c r="I97" s="22" t="n"/>
      <c r="J97" s="30">
        <f>IF(OR($A97="",$C97="",$D97="",$E97=""),"",IFERROR(SQRT((2*$C97*$D97)/($E97*IF($F97="",Parameter!$B$7,$F97))),""))</f>
        <v/>
      </c>
      <c r="K97" s="31">
        <f>IF($J97="","",IFERROR(MIN(ROUNDUP($J97/Parameter!$B$8,0)*Parameter!$B$8,IF($G97="",1E+99,$G97)),""))</f>
        <v/>
      </c>
      <c r="L97" s="30">
        <f>IF($K97="","",IFERROR($C97/$K97,""))</f>
        <v/>
      </c>
      <c r="M97" s="32">
        <f>IF($L97="","",IFERROR(Parameter!$B$6/$L97,""))</f>
        <v/>
      </c>
      <c r="N97" s="33">
        <f>IF($L97="","",IFERROR($L97*$D97,""))</f>
        <v/>
      </c>
      <c r="O97" s="33">
        <f>IF($K97="","",IFERROR(($K97/2)*$E97*IF($F97="",Parameter!$B$7,$F97),""))</f>
        <v/>
      </c>
      <c r="P97" s="33">
        <f>IF(OR($N97="",$O97=""),"",IFERROR($N97+$O97,""))</f>
        <v/>
      </c>
      <c r="Q97" s="10">
        <f>IF($K97="","",IFERROR(IF($G97="","Keine Grenze",IF(ROUNDUP($J97/Parameter!$B$8,0)*Parameter!$B$8&gt;$G97,"Kapazität begrenzt","Innerhalb Kapazität")),"Prüfen"))</f>
        <v/>
      </c>
      <c r="R97" s="32">
        <f>IF(OR($A97="",$H97="",$C97=""),"",IFERROR($H97*Parameter!$B$6/$C97,""))</f>
        <v/>
      </c>
      <c r="S97" s="10">
        <f>IFERROR(IF(COUNTA($A97:$I97)=0,"",IF(OR($A97="",$B97="",$C97="",$D97="",$E97="",$I97=""),"Pflichtwert fehlt",IF(COUNTIF($A$6:$A$105,$A97)&gt;1,"Doppelte Artikel-ID",IF(OR($C97&lt;=0,$D97&lt;=0,$E97&lt;=0,AND($F97&lt;&gt;"",$F97&lt;=0),AND($G97&lt;&gt;"",$G97&lt;=0),AND($H97&lt;&gt;"",$H97&lt;0)),"Eingabe prüfen",IF($Q97="Kapazität begrenzt","Kapazitätsgrenze prüfen",IF(AND($R97&lt;&gt;"",$R97&gt;Parameter!$B$9),"Bestandsreichweite prüfen","Plausibel")))))),"Eingabe prüfen")</f>
        <v/>
      </c>
    </row>
    <row r="98">
      <c r="A98" s="22" t="n"/>
      <c r="B98" s="22" t="n"/>
      <c r="C98" s="23" t="n"/>
      <c r="D98" s="24" t="n"/>
      <c r="E98" s="24" t="n"/>
      <c r="F98" s="25" t="n"/>
      <c r="G98" s="23" t="n"/>
      <c r="H98" s="23" t="n"/>
      <c r="I98" s="22" t="n"/>
      <c r="J98" s="26">
        <f>IF(OR($A98="",$C98="",$D98="",$E98=""),"",IFERROR(SQRT((2*$C98*$D98)/($E98*IF($F98="",Parameter!$B$7,$F98))),""))</f>
        <v/>
      </c>
      <c r="K98" s="27">
        <f>IF($J98="","",IFERROR(MIN(ROUNDUP($J98/Parameter!$B$8,0)*Parameter!$B$8,IF($G98="",1E+99,$G98)),""))</f>
        <v/>
      </c>
      <c r="L98" s="26">
        <f>IF($K98="","",IFERROR($C98/$K98,""))</f>
        <v/>
      </c>
      <c r="M98" s="28">
        <f>IF($L98="","",IFERROR(Parameter!$B$6/$L98,""))</f>
        <v/>
      </c>
      <c r="N98" s="29">
        <f>IF($L98="","",IFERROR($L98*$D98,""))</f>
        <v/>
      </c>
      <c r="O98" s="29">
        <f>IF($K98="","",IFERROR(($K98/2)*$E98*IF($F98="",Parameter!$B$7,$F98),""))</f>
        <v/>
      </c>
      <c r="P98" s="29">
        <f>IF(OR($N98="",$O98=""),"",IFERROR($N98+$O98,""))</f>
        <v/>
      </c>
      <c r="Q98" s="7">
        <f>IF($K98="","",IFERROR(IF($G98="","Keine Grenze",IF(ROUNDUP($J98/Parameter!$B$8,0)*Parameter!$B$8&gt;$G98,"Kapazität begrenzt","Innerhalb Kapazität")),"Prüfen"))</f>
        <v/>
      </c>
      <c r="R98" s="28">
        <f>IF(OR($A98="",$H98="",$C98=""),"",IFERROR($H98*Parameter!$B$6/$C98,""))</f>
        <v/>
      </c>
      <c r="S98" s="7">
        <f>IFERROR(IF(COUNTA($A98:$I98)=0,"",IF(OR($A98="",$B98="",$C98="",$D98="",$E98="",$I98=""),"Pflichtwert fehlt",IF(COUNTIF($A$6:$A$105,$A98)&gt;1,"Doppelte Artikel-ID",IF(OR($C98&lt;=0,$D98&lt;=0,$E98&lt;=0,AND($F98&lt;&gt;"",$F98&lt;=0),AND($G98&lt;&gt;"",$G98&lt;=0),AND($H98&lt;&gt;"",$H98&lt;0)),"Eingabe prüfen",IF($Q98="Kapazität begrenzt","Kapazitätsgrenze prüfen",IF(AND($R98&lt;&gt;"",$R98&gt;Parameter!$B$9),"Bestandsreichweite prüfen","Plausibel")))))),"Eingabe prüfen")</f>
        <v/>
      </c>
    </row>
    <row r="99">
      <c r="A99" s="22" t="n"/>
      <c r="B99" s="22" t="n"/>
      <c r="C99" s="23" t="n"/>
      <c r="D99" s="24" t="n"/>
      <c r="E99" s="24" t="n"/>
      <c r="F99" s="25" t="n"/>
      <c r="G99" s="23" t="n"/>
      <c r="H99" s="23" t="n"/>
      <c r="I99" s="22" t="n"/>
      <c r="J99" s="30">
        <f>IF(OR($A99="",$C99="",$D99="",$E99=""),"",IFERROR(SQRT((2*$C99*$D99)/($E99*IF($F99="",Parameter!$B$7,$F99))),""))</f>
        <v/>
      </c>
      <c r="K99" s="31">
        <f>IF($J99="","",IFERROR(MIN(ROUNDUP($J99/Parameter!$B$8,0)*Parameter!$B$8,IF($G99="",1E+99,$G99)),""))</f>
        <v/>
      </c>
      <c r="L99" s="30">
        <f>IF($K99="","",IFERROR($C99/$K99,""))</f>
        <v/>
      </c>
      <c r="M99" s="32">
        <f>IF($L99="","",IFERROR(Parameter!$B$6/$L99,""))</f>
        <v/>
      </c>
      <c r="N99" s="33">
        <f>IF($L99="","",IFERROR($L99*$D99,""))</f>
        <v/>
      </c>
      <c r="O99" s="33">
        <f>IF($K99="","",IFERROR(($K99/2)*$E99*IF($F99="",Parameter!$B$7,$F99),""))</f>
        <v/>
      </c>
      <c r="P99" s="33">
        <f>IF(OR($N99="",$O99=""),"",IFERROR($N99+$O99,""))</f>
        <v/>
      </c>
      <c r="Q99" s="10">
        <f>IF($K99="","",IFERROR(IF($G99="","Keine Grenze",IF(ROUNDUP($J99/Parameter!$B$8,0)*Parameter!$B$8&gt;$G99,"Kapazität begrenzt","Innerhalb Kapazität")),"Prüfen"))</f>
        <v/>
      </c>
      <c r="R99" s="32">
        <f>IF(OR($A99="",$H99="",$C99=""),"",IFERROR($H99*Parameter!$B$6/$C99,""))</f>
        <v/>
      </c>
      <c r="S99" s="10">
        <f>IFERROR(IF(COUNTA($A99:$I99)=0,"",IF(OR($A99="",$B99="",$C99="",$D99="",$E99="",$I99=""),"Pflichtwert fehlt",IF(COUNTIF($A$6:$A$105,$A99)&gt;1,"Doppelte Artikel-ID",IF(OR($C99&lt;=0,$D99&lt;=0,$E99&lt;=0,AND($F99&lt;&gt;"",$F99&lt;=0),AND($G99&lt;&gt;"",$G99&lt;=0),AND($H99&lt;&gt;"",$H99&lt;0)),"Eingabe prüfen",IF($Q99="Kapazität begrenzt","Kapazitätsgrenze prüfen",IF(AND($R99&lt;&gt;"",$R99&gt;Parameter!$B$9),"Bestandsreichweite prüfen","Plausibel")))))),"Eingabe prüfen")</f>
        <v/>
      </c>
    </row>
    <row r="100">
      <c r="A100" s="22" t="n"/>
      <c r="B100" s="22" t="n"/>
      <c r="C100" s="23" t="n"/>
      <c r="D100" s="24" t="n"/>
      <c r="E100" s="24" t="n"/>
      <c r="F100" s="25" t="n"/>
      <c r="G100" s="23" t="n"/>
      <c r="H100" s="23" t="n"/>
      <c r="I100" s="22" t="n"/>
      <c r="J100" s="26">
        <f>IF(OR($A100="",$C100="",$D100="",$E100=""),"",IFERROR(SQRT((2*$C100*$D100)/($E100*IF($F100="",Parameter!$B$7,$F100))),""))</f>
        <v/>
      </c>
      <c r="K100" s="27">
        <f>IF($J100="","",IFERROR(MIN(ROUNDUP($J100/Parameter!$B$8,0)*Parameter!$B$8,IF($G100="",1E+99,$G100)),""))</f>
        <v/>
      </c>
      <c r="L100" s="26">
        <f>IF($K100="","",IFERROR($C100/$K100,""))</f>
        <v/>
      </c>
      <c r="M100" s="28">
        <f>IF($L100="","",IFERROR(Parameter!$B$6/$L100,""))</f>
        <v/>
      </c>
      <c r="N100" s="29">
        <f>IF($L100="","",IFERROR($L100*$D100,""))</f>
        <v/>
      </c>
      <c r="O100" s="29">
        <f>IF($K100="","",IFERROR(($K100/2)*$E100*IF($F100="",Parameter!$B$7,$F100),""))</f>
        <v/>
      </c>
      <c r="P100" s="29">
        <f>IF(OR($N100="",$O100=""),"",IFERROR($N100+$O100,""))</f>
        <v/>
      </c>
      <c r="Q100" s="7">
        <f>IF($K100="","",IFERROR(IF($G100="","Keine Grenze",IF(ROUNDUP($J100/Parameter!$B$8,0)*Parameter!$B$8&gt;$G100,"Kapazität begrenzt","Innerhalb Kapazität")),"Prüfen"))</f>
        <v/>
      </c>
      <c r="R100" s="28">
        <f>IF(OR($A100="",$H100="",$C100=""),"",IFERROR($H100*Parameter!$B$6/$C100,""))</f>
        <v/>
      </c>
      <c r="S100" s="7">
        <f>IFERROR(IF(COUNTA($A100:$I100)=0,"",IF(OR($A100="",$B100="",$C100="",$D100="",$E100="",$I100=""),"Pflichtwert fehlt",IF(COUNTIF($A$6:$A$105,$A100)&gt;1,"Doppelte Artikel-ID",IF(OR($C100&lt;=0,$D100&lt;=0,$E100&lt;=0,AND($F100&lt;&gt;"",$F100&lt;=0),AND($G100&lt;&gt;"",$G100&lt;=0),AND($H100&lt;&gt;"",$H100&lt;0)),"Eingabe prüfen",IF($Q100="Kapazität begrenzt","Kapazitätsgrenze prüfen",IF(AND($R100&lt;&gt;"",$R100&gt;Parameter!$B$9),"Bestandsreichweite prüfen","Plausibel")))))),"Eingabe prüfen")</f>
        <v/>
      </c>
    </row>
    <row r="101">
      <c r="A101" s="22" t="n"/>
      <c r="B101" s="22" t="n"/>
      <c r="C101" s="23" t="n"/>
      <c r="D101" s="24" t="n"/>
      <c r="E101" s="24" t="n"/>
      <c r="F101" s="25" t="n"/>
      <c r="G101" s="23" t="n"/>
      <c r="H101" s="23" t="n"/>
      <c r="I101" s="22" t="n"/>
      <c r="J101" s="30">
        <f>IF(OR($A101="",$C101="",$D101="",$E101=""),"",IFERROR(SQRT((2*$C101*$D101)/($E101*IF($F101="",Parameter!$B$7,$F101))),""))</f>
        <v/>
      </c>
      <c r="K101" s="31">
        <f>IF($J101="","",IFERROR(MIN(ROUNDUP($J101/Parameter!$B$8,0)*Parameter!$B$8,IF($G101="",1E+99,$G101)),""))</f>
        <v/>
      </c>
      <c r="L101" s="30">
        <f>IF($K101="","",IFERROR($C101/$K101,""))</f>
        <v/>
      </c>
      <c r="M101" s="32">
        <f>IF($L101="","",IFERROR(Parameter!$B$6/$L101,""))</f>
        <v/>
      </c>
      <c r="N101" s="33">
        <f>IF($L101="","",IFERROR($L101*$D101,""))</f>
        <v/>
      </c>
      <c r="O101" s="33">
        <f>IF($K101="","",IFERROR(($K101/2)*$E101*IF($F101="",Parameter!$B$7,$F101),""))</f>
        <v/>
      </c>
      <c r="P101" s="33">
        <f>IF(OR($N101="",$O101=""),"",IFERROR($N101+$O101,""))</f>
        <v/>
      </c>
      <c r="Q101" s="10">
        <f>IF($K101="","",IFERROR(IF($G101="","Keine Grenze",IF(ROUNDUP($J101/Parameter!$B$8,0)*Parameter!$B$8&gt;$G101,"Kapazität begrenzt","Innerhalb Kapazität")),"Prüfen"))</f>
        <v/>
      </c>
      <c r="R101" s="32">
        <f>IF(OR($A101="",$H101="",$C101=""),"",IFERROR($H101*Parameter!$B$6/$C101,""))</f>
        <v/>
      </c>
      <c r="S101" s="10">
        <f>IFERROR(IF(COUNTA($A101:$I101)=0,"",IF(OR($A101="",$B101="",$C101="",$D101="",$E101="",$I101=""),"Pflichtwert fehlt",IF(COUNTIF($A$6:$A$105,$A101)&gt;1,"Doppelte Artikel-ID",IF(OR($C101&lt;=0,$D101&lt;=0,$E101&lt;=0,AND($F101&lt;&gt;"",$F101&lt;=0),AND($G101&lt;&gt;"",$G101&lt;=0),AND($H101&lt;&gt;"",$H101&lt;0)),"Eingabe prüfen",IF($Q101="Kapazität begrenzt","Kapazitätsgrenze prüfen",IF(AND($R101&lt;&gt;"",$R101&gt;Parameter!$B$9),"Bestandsreichweite prüfen","Plausibel")))))),"Eingabe prüfen")</f>
        <v/>
      </c>
    </row>
    <row r="102">
      <c r="A102" s="22" t="n"/>
      <c r="B102" s="22" t="n"/>
      <c r="C102" s="23" t="n"/>
      <c r="D102" s="24" t="n"/>
      <c r="E102" s="24" t="n"/>
      <c r="F102" s="25" t="n"/>
      <c r="G102" s="23" t="n"/>
      <c r="H102" s="23" t="n"/>
      <c r="I102" s="22" t="n"/>
      <c r="J102" s="26">
        <f>IF(OR($A102="",$C102="",$D102="",$E102=""),"",IFERROR(SQRT((2*$C102*$D102)/($E102*IF($F102="",Parameter!$B$7,$F102))),""))</f>
        <v/>
      </c>
      <c r="K102" s="27">
        <f>IF($J102="","",IFERROR(MIN(ROUNDUP($J102/Parameter!$B$8,0)*Parameter!$B$8,IF($G102="",1E+99,$G102)),""))</f>
        <v/>
      </c>
      <c r="L102" s="26">
        <f>IF($K102="","",IFERROR($C102/$K102,""))</f>
        <v/>
      </c>
      <c r="M102" s="28">
        <f>IF($L102="","",IFERROR(Parameter!$B$6/$L102,""))</f>
        <v/>
      </c>
      <c r="N102" s="29">
        <f>IF($L102="","",IFERROR($L102*$D102,""))</f>
        <v/>
      </c>
      <c r="O102" s="29">
        <f>IF($K102="","",IFERROR(($K102/2)*$E102*IF($F102="",Parameter!$B$7,$F102),""))</f>
        <v/>
      </c>
      <c r="P102" s="29">
        <f>IF(OR($N102="",$O102=""),"",IFERROR($N102+$O102,""))</f>
        <v/>
      </c>
      <c r="Q102" s="7">
        <f>IF($K102="","",IFERROR(IF($G102="","Keine Grenze",IF(ROUNDUP($J102/Parameter!$B$8,0)*Parameter!$B$8&gt;$G102,"Kapazität begrenzt","Innerhalb Kapazität")),"Prüfen"))</f>
        <v/>
      </c>
      <c r="R102" s="28">
        <f>IF(OR($A102="",$H102="",$C102=""),"",IFERROR($H102*Parameter!$B$6/$C102,""))</f>
        <v/>
      </c>
      <c r="S102" s="7">
        <f>IFERROR(IF(COUNTA($A102:$I102)=0,"",IF(OR($A102="",$B102="",$C102="",$D102="",$E102="",$I102=""),"Pflichtwert fehlt",IF(COUNTIF($A$6:$A$105,$A102)&gt;1,"Doppelte Artikel-ID",IF(OR($C102&lt;=0,$D102&lt;=0,$E102&lt;=0,AND($F102&lt;&gt;"",$F102&lt;=0),AND($G102&lt;&gt;"",$G102&lt;=0),AND($H102&lt;&gt;"",$H102&lt;0)),"Eingabe prüfen",IF($Q102="Kapazität begrenzt","Kapazitätsgrenze prüfen",IF(AND($R102&lt;&gt;"",$R102&gt;Parameter!$B$9),"Bestandsreichweite prüfen","Plausibel")))))),"Eingabe prüfen")</f>
        <v/>
      </c>
    </row>
    <row r="103">
      <c r="A103" s="22" t="n"/>
      <c r="B103" s="22" t="n"/>
      <c r="C103" s="23" t="n"/>
      <c r="D103" s="24" t="n"/>
      <c r="E103" s="24" t="n"/>
      <c r="F103" s="25" t="n"/>
      <c r="G103" s="23" t="n"/>
      <c r="H103" s="23" t="n"/>
      <c r="I103" s="22" t="n"/>
      <c r="J103" s="30">
        <f>IF(OR($A103="",$C103="",$D103="",$E103=""),"",IFERROR(SQRT((2*$C103*$D103)/($E103*IF($F103="",Parameter!$B$7,$F103))),""))</f>
        <v/>
      </c>
      <c r="K103" s="31">
        <f>IF($J103="","",IFERROR(MIN(ROUNDUP($J103/Parameter!$B$8,0)*Parameter!$B$8,IF($G103="",1E+99,$G103)),""))</f>
        <v/>
      </c>
      <c r="L103" s="30">
        <f>IF($K103="","",IFERROR($C103/$K103,""))</f>
        <v/>
      </c>
      <c r="M103" s="32">
        <f>IF($L103="","",IFERROR(Parameter!$B$6/$L103,""))</f>
        <v/>
      </c>
      <c r="N103" s="33">
        <f>IF($L103="","",IFERROR($L103*$D103,""))</f>
        <v/>
      </c>
      <c r="O103" s="33">
        <f>IF($K103="","",IFERROR(($K103/2)*$E103*IF($F103="",Parameter!$B$7,$F103),""))</f>
        <v/>
      </c>
      <c r="P103" s="33">
        <f>IF(OR($N103="",$O103=""),"",IFERROR($N103+$O103,""))</f>
        <v/>
      </c>
      <c r="Q103" s="10">
        <f>IF($K103="","",IFERROR(IF($G103="","Keine Grenze",IF(ROUNDUP($J103/Parameter!$B$8,0)*Parameter!$B$8&gt;$G103,"Kapazität begrenzt","Innerhalb Kapazität")),"Prüfen"))</f>
        <v/>
      </c>
      <c r="R103" s="32">
        <f>IF(OR($A103="",$H103="",$C103=""),"",IFERROR($H103*Parameter!$B$6/$C103,""))</f>
        <v/>
      </c>
      <c r="S103" s="10">
        <f>IFERROR(IF(COUNTA($A103:$I103)=0,"",IF(OR($A103="",$B103="",$C103="",$D103="",$E103="",$I103=""),"Pflichtwert fehlt",IF(COUNTIF($A$6:$A$105,$A103)&gt;1,"Doppelte Artikel-ID",IF(OR($C103&lt;=0,$D103&lt;=0,$E103&lt;=0,AND($F103&lt;&gt;"",$F103&lt;=0),AND($G103&lt;&gt;"",$G103&lt;=0),AND($H103&lt;&gt;"",$H103&lt;0)),"Eingabe prüfen",IF($Q103="Kapazität begrenzt","Kapazitätsgrenze prüfen",IF(AND($R103&lt;&gt;"",$R103&gt;Parameter!$B$9),"Bestandsreichweite prüfen","Plausibel")))))),"Eingabe prüfen")</f>
        <v/>
      </c>
    </row>
    <row r="104">
      <c r="A104" s="22" t="n"/>
      <c r="B104" s="22" t="n"/>
      <c r="C104" s="23" t="n"/>
      <c r="D104" s="24" t="n"/>
      <c r="E104" s="24" t="n"/>
      <c r="F104" s="25" t="n"/>
      <c r="G104" s="23" t="n"/>
      <c r="H104" s="23" t="n"/>
      <c r="I104" s="22" t="n"/>
      <c r="J104" s="26">
        <f>IF(OR($A104="",$C104="",$D104="",$E104=""),"",IFERROR(SQRT((2*$C104*$D104)/($E104*IF($F104="",Parameter!$B$7,$F104))),""))</f>
        <v/>
      </c>
      <c r="K104" s="27">
        <f>IF($J104="","",IFERROR(MIN(ROUNDUP($J104/Parameter!$B$8,0)*Parameter!$B$8,IF($G104="",1E+99,$G104)),""))</f>
        <v/>
      </c>
      <c r="L104" s="26">
        <f>IF($K104="","",IFERROR($C104/$K104,""))</f>
        <v/>
      </c>
      <c r="M104" s="28">
        <f>IF($L104="","",IFERROR(Parameter!$B$6/$L104,""))</f>
        <v/>
      </c>
      <c r="N104" s="29">
        <f>IF($L104="","",IFERROR($L104*$D104,""))</f>
        <v/>
      </c>
      <c r="O104" s="29">
        <f>IF($K104="","",IFERROR(($K104/2)*$E104*IF($F104="",Parameter!$B$7,$F104),""))</f>
        <v/>
      </c>
      <c r="P104" s="29">
        <f>IF(OR($N104="",$O104=""),"",IFERROR($N104+$O104,""))</f>
        <v/>
      </c>
      <c r="Q104" s="7">
        <f>IF($K104="","",IFERROR(IF($G104="","Keine Grenze",IF(ROUNDUP($J104/Parameter!$B$8,0)*Parameter!$B$8&gt;$G104,"Kapazität begrenzt","Innerhalb Kapazität")),"Prüfen"))</f>
        <v/>
      </c>
      <c r="R104" s="28">
        <f>IF(OR($A104="",$H104="",$C104=""),"",IFERROR($H104*Parameter!$B$6/$C104,""))</f>
        <v/>
      </c>
      <c r="S104" s="7">
        <f>IFERROR(IF(COUNTA($A104:$I104)=0,"",IF(OR($A104="",$B104="",$C104="",$D104="",$E104="",$I104=""),"Pflichtwert fehlt",IF(COUNTIF($A$6:$A$105,$A104)&gt;1,"Doppelte Artikel-ID",IF(OR($C104&lt;=0,$D104&lt;=0,$E104&lt;=0,AND($F104&lt;&gt;"",$F104&lt;=0),AND($G104&lt;&gt;"",$G104&lt;=0),AND($H104&lt;&gt;"",$H104&lt;0)),"Eingabe prüfen",IF($Q104="Kapazität begrenzt","Kapazitätsgrenze prüfen",IF(AND($R104&lt;&gt;"",$R104&gt;Parameter!$B$9),"Bestandsreichweite prüfen","Plausibel")))))),"Eingabe prüfen")</f>
        <v/>
      </c>
    </row>
    <row r="105">
      <c r="A105" s="22" t="n"/>
      <c r="B105" s="22" t="n"/>
      <c r="C105" s="23" t="n"/>
      <c r="D105" s="24" t="n"/>
      <c r="E105" s="24" t="n"/>
      <c r="F105" s="25" t="n"/>
      <c r="G105" s="23" t="n"/>
      <c r="H105" s="23" t="n"/>
      <c r="I105" s="22" t="n"/>
      <c r="J105" s="30">
        <f>IF(OR($A105="",$C105="",$D105="",$E105=""),"",IFERROR(SQRT((2*$C105*$D105)/($E105*IF($F105="",Parameter!$B$7,$F105))),""))</f>
        <v/>
      </c>
      <c r="K105" s="31">
        <f>IF($J105="","",IFERROR(MIN(ROUNDUP($J105/Parameter!$B$8,0)*Parameter!$B$8,IF($G105="",1E+99,$G105)),""))</f>
        <v/>
      </c>
      <c r="L105" s="30">
        <f>IF($K105="","",IFERROR($C105/$K105,""))</f>
        <v/>
      </c>
      <c r="M105" s="32">
        <f>IF($L105="","",IFERROR(Parameter!$B$6/$L105,""))</f>
        <v/>
      </c>
      <c r="N105" s="33">
        <f>IF($L105="","",IFERROR($L105*$D105,""))</f>
        <v/>
      </c>
      <c r="O105" s="33">
        <f>IF($K105="","",IFERROR(($K105/2)*$E105*IF($F105="",Parameter!$B$7,$F105),""))</f>
        <v/>
      </c>
      <c r="P105" s="33">
        <f>IF(OR($N105="",$O105=""),"",IFERROR($N105+$O105,""))</f>
        <v/>
      </c>
      <c r="Q105" s="10">
        <f>IF($K105="","",IFERROR(IF($G105="","Keine Grenze",IF(ROUNDUP($J105/Parameter!$B$8,0)*Parameter!$B$8&gt;$G105,"Kapazität begrenzt","Innerhalb Kapazität")),"Prüfen"))</f>
        <v/>
      </c>
      <c r="R105" s="32">
        <f>IF(OR($A105="",$H105="",$C105=""),"",IFERROR($H105*Parameter!$B$6/$C105,""))</f>
        <v/>
      </c>
      <c r="S105" s="10">
        <f>IFERROR(IF(COUNTA($A105:$I105)=0,"",IF(OR($A105="",$B105="",$C105="",$D105="",$E105="",$I105=""),"Pflichtwert fehlt",IF(COUNTIF($A$6:$A$105,$A105)&gt;1,"Doppelte Artikel-ID",IF(OR($C105&lt;=0,$D105&lt;=0,$E105&lt;=0,AND($F105&lt;&gt;"",$F105&lt;=0),AND($G105&lt;&gt;"",$G105&lt;=0),AND($H105&lt;&gt;"",$H105&lt;0)),"Eingabe prüfen",IF($Q105="Kapazität begrenzt","Kapazitätsgrenze prüfen",IF(AND($R105&lt;&gt;"",$R105&gt;Parameter!$B$9),"Bestandsreichweite prüfen","Plausibel")))))),"Eingabe prüfen")</f>
        <v/>
      </c>
    </row>
  </sheetData>
  <autoFilter ref="A5:S105"/>
  <mergeCells count="1">
    <mergeCell ref="A1:S1"/>
  </mergeCells>
  <conditionalFormatting sqref="A6:A105">
    <cfRule type="expression" priority="1" dxfId="0">
      <formula>AND($A6&lt;&gt;"",COUNTIF($A$6:$A$105,$A6)&gt;1)</formula>
    </cfRule>
  </conditionalFormatting>
  <conditionalFormatting sqref="S6:S105">
    <cfRule type="expression" priority="2" dxfId="1">
      <formula>$S6="Plausibel"</formula>
    </cfRule>
    <cfRule type="expression" priority="3" dxfId="2">
      <formula>AND($S6&lt;&gt;"",$S6&lt;&gt;"Plausibel")</formula>
    </cfRule>
  </conditionalFormatting>
  <conditionalFormatting sqref="Q6:Q105">
    <cfRule type="expression" priority="4" dxfId="2">
      <formula>$Q6="Kapazität begrenzt"</formula>
    </cfRule>
  </conditionalFormatting>
  <dataValidations count="9">
    <dataValidation sqref="A6:A105" showDropDown="0" showInputMessage="1" showErrorMessage="1" allowBlank="0" errorTitle="Artikel-ID prüfen" error="Die Eingabe ist leer oder länger als 30 Zeichen." promptTitle="Artikel-ID" prompt="Eindeutige fiktive ID mit höchstens 30 Zeichen eingeben." type="textLength" errorStyle="warning" operator="between">
      <formula1>1</formula1>
      <formula2>30</formula2>
    </dataValidation>
    <dataValidation sqref="B6:B105" showDropDown="0" showInputMessage="1" showErrorMessage="1" allowBlank="0" errorTitle="Bezeichnung prüfen" error="Die Eingabe ist leer oder länger als 80 Zeichen." promptTitle="Artikelbezeichnung" prompt="Fiktive Bezeichnung mit höchstens 80 Zeichen eingeben." type="textLength" errorStyle="warning" operator="between">
      <formula1>1</formula1>
      <formula2>80</formula2>
    </dataValidation>
    <dataValidation sqref="C6:C105" showDropDown="0" showInputMessage="1" showErrorMessage="1" allowBlank="0" errorTitle="Bedarf prüfen" error="Der übliche Bereich liegt zwischen 1 und 1.000.000.000 Stück." promptTitle="Jahresbedarf" prompt="Positiven Jahresbedarf in Stück eingeben." type="whole" errorStyle="warning" operator="between">
      <formula1>1</formula1>
      <formula2>1000000000</formula2>
    </dataValidation>
    <dataValidation sqref="D6:D105" showDropDown="0" showInputMessage="1" showErrorMessage="1" allowBlank="0" errorTitle="Rüstkosten prüfen" error="Der übliche Bereich liegt zwischen 0,01 € und 10.000.000,00 €." promptTitle="Rüstkosten" prompt="Positive Rüstkosten je Los in Euro eingeben." type="decimal" errorStyle="warning" operator="between">
      <formula1>0.01</formula1>
      <formula2>10000000</formula2>
    </dataValidation>
    <dataValidation sqref="E6:E105" showDropDown="0" showInputMessage="1" showErrorMessage="1" allowBlank="0" errorTitle="Preis prüfen" error="Der übliche Bereich liegt zwischen 0,01 € und 10.000.000,00 €." promptTitle="Einstandspreis" prompt="Positiven Einstandspreis je Stück in Euro eingeben." type="decimal" errorStyle="warning" operator="between">
      <formula1>0.01</formula1>
      <formula2>10000000</formula2>
    </dataValidation>
    <dataValidation sqref="F6:F105" showDropDown="0" showInputMessage="1" showErrorMessage="1" allowBlank="0" errorTitle="Lagerkostensatz prüfen" error="Der übliche Bereich liegt zwischen 0,1 % und 100,0 %." promptTitle="Lagerkostensatz" prompt="Optionalen Dezimalwert eingeben, zum Beispiel 0,18 für 18 %. Leer nutzt den Standard." type="decimal" errorStyle="warning" operator="between">
      <formula1>0.001</formula1>
      <formula2>1</formula2>
    </dataValidation>
    <dataValidation sqref="G6:G105" showDropDown="0" showInputMessage="1" showErrorMessage="1" allowBlank="0" errorTitle="Kapazität prüfen" error="Die Kapazität sollte als positive Stückzahl eingegeben werden." promptTitle="Loskapazität" prompt="Optionale positive Höchstmenge je Los. Leer bedeutet keine hinterlegte Grenze." type="whole" errorStyle="warning" operator="between">
      <formula1>1</formula1>
      <formula2>1000000000</formula2>
    </dataValidation>
    <dataValidation sqref="H6:H105" showDropDown="0" showInputMessage="1" showErrorMessage="1" allowBlank="0" errorTitle="Bestand prüfen" error="Der Bestand sollte nicht negativ sein." promptTitle="Bestand" prompt="Optionalen nicht negativen Bestand in Stück eingeben." type="whole" errorStyle="warning" operator="between">
      <formula1>0</formula1>
      <formula2>1000000000</formula2>
    </dataValidation>
    <dataValidation sqref="I6:I105" showDropDown="0" showInputMessage="1" showErrorMessage="1" allowBlank="0" errorTitle="Status prüfen" error="Bitte Entwurf, Geprüft oder Zur Entscheidung verwenden." promptTitle="Bearbeitungsstatus" prompt="Stabilen Bearbeitungsstatus auswählen." type="list" errorStyle="warning">
      <formula1>"Entwurf,Geprüft,Zur Entscheidung"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E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0" customWidth="1" min="3" max="3"/>
    <col width="13" customWidth="1" min="4" max="4"/>
    <col width="55" customWidth="1" min="5" max="5"/>
  </cols>
  <sheetData>
    <row r="1" ht="28" customHeight="1">
      <c r="A1" s="1" t="inlineStr">
        <is>
          <t>Parameter – veränderbare Planungsannahmen</t>
        </is>
      </c>
      <c r="B1" s="38" t="n"/>
      <c r="C1" s="38" t="n"/>
      <c r="D1" s="38" t="n"/>
      <c r="E1" s="39" t="n"/>
    </row>
    <row r="2" ht="34" customHeight="1">
      <c r="A2" s="20" t="inlineStr">
        <is>
          <t>Zweck</t>
        </is>
      </c>
      <c r="B2" s="9" t="inlineStr">
        <is>
          <t>Zentrale, sichtbar veränderbare Annahmen für alle Losgrößenzeilen.</t>
        </is>
      </c>
      <c r="C2" s="9" t="n"/>
      <c r="D2" s="20" t="inlineStr">
        <is>
          <t>Sichtbares Ergebnis</t>
        </is>
      </c>
      <c r="E2" s="9" t="inlineStr">
        <is>
          <t>Datum, Standardwerte, Warnschwelle und verantwortliche Rolle.</t>
        </is>
      </c>
    </row>
    <row r="3" ht="34" customHeight="1">
      <c r="A3" s="20" t="inlineStr">
        <is>
          <t>Datenquelle</t>
        </is>
      </c>
      <c r="B3" s="9" t="inlineStr">
        <is>
          <t>Manuelle Festlegung durch die betriebliche Planung; keine externe Synchronisierung.</t>
        </is>
      </c>
      <c r="C3" s="9" t="n"/>
      <c r="D3" s="20" t="inlineStr">
        <is>
          <t>Kennzeichnung</t>
        </is>
      </c>
      <c r="E3" s="21" t="inlineStr">
        <is>
          <t>Gelb markierte Werte sind Eingaben.</t>
        </is>
      </c>
    </row>
    <row r="4" ht="34" customHeight="1">
      <c r="A4" s="6" t="inlineStr">
        <is>
          <t>Parameter</t>
        </is>
      </c>
      <c r="B4" s="6" t="inlineStr">
        <is>
          <t>Wert</t>
        </is>
      </c>
      <c r="C4" s="6" t="inlineStr">
        <is>
          <t>Datentyp / Einheit</t>
        </is>
      </c>
      <c r="D4" s="6" t="inlineStr">
        <is>
          <t>Pflicht</t>
        </is>
      </c>
      <c r="E4" s="6" t="inlineStr">
        <is>
          <t>Verhalten bei leerem Wert</t>
        </is>
      </c>
    </row>
    <row r="5" ht="36" customHeight="1">
      <c r="A5" s="9" t="inlineStr">
        <is>
          <t>Planungsdatum</t>
        </is>
      </c>
      <c r="B5" s="34" t="n">
        <v>46273</v>
      </c>
      <c r="C5" s="9" t="inlineStr">
        <is>
          <t>Datum, TT.MM.JJJJ</t>
        </is>
      </c>
      <c r="D5" s="9" t="inlineStr">
        <is>
          <t>Ja</t>
        </is>
      </c>
      <c r="E5" s="9" t="inlineStr">
        <is>
          <t>Zusammenfassung zeigt kein belastbares Planungsdatum.</t>
        </is>
      </c>
    </row>
    <row r="6" ht="36" customHeight="1">
      <c r="A6" s="12" t="inlineStr">
        <is>
          <t>Arbeitstage pro Jahr</t>
        </is>
      </c>
      <c r="B6" s="35" t="n">
        <v>250</v>
      </c>
      <c r="C6" s="12" t="inlineStr">
        <is>
          <t>Ganzzahl, Tage/Jahr</t>
        </is>
      </c>
      <c r="D6" s="12" t="inlineStr">
        <is>
          <t>Ja</t>
        </is>
      </c>
      <c r="E6" s="12" t="inlineStr">
        <is>
          <t>Zyklus und Reichweite bleiben leer oder fehlerhaft.</t>
        </is>
      </c>
    </row>
    <row r="7" ht="36" customHeight="1">
      <c r="A7" s="9" t="inlineStr">
        <is>
          <t>Standard-Lagerkostensatz</t>
        </is>
      </c>
      <c r="B7" s="36" t="n">
        <v>0.18</v>
      </c>
      <c r="C7" s="9" t="inlineStr">
        <is>
          <t>Dezimalzahl, Prozent/Jahr</t>
        </is>
      </c>
      <c r="D7" s="9" t="inlineStr">
        <is>
          <t>Ja</t>
        </is>
      </c>
      <c r="E7" s="9" t="inlineStr">
        <is>
          <t>Artikel ohne eigenen Satz können nicht berechnet werden.</t>
        </is>
      </c>
    </row>
    <row r="8" ht="36" customHeight="1">
      <c r="A8" s="12" t="inlineStr">
        <is>
          <t>Rundungsschritt</t>
        </is>
      </c>
      <c r="B8" s="35" t="n">
        <v>10</v>
      </c>
      <c r="C8" s="12" t="inlineStr">
        <is>
          <t>Ganzzahl, Stück</t>
        </is>
      </c>
      <c r="D8" s="12" t="inlineStr">
        <is>
          <t>Ja</t>
        </is>
      </c>
      <c r="E8" s="12" t="inlineStr">
        <is>
          <t>Planungslosgröße und Kapazitätsstatus bleiben leer oder fehlerhaft.</t>
        </is>
      </c>
    </row>
    <row r="9" ht="36" customHeight="1">
      <c r="A9" s="9" t="inlineStr">
        <is>
          <t>Warnschwelle Bestandsreichweite</t>
        </is>
      </c>
      <c r="B9" s="37" t="n">
        <v>30</v>
      </c>
      <c r="C9" s="9" t="inlineStr">
        <is>
          <t>Dezimalzahl, Arbeitstage</t>
        </is>
      </c>
      <c r="D9" s="9" t="inlineStr">
        <is>
          <t>Ja</t>
        </is>
      </c>
      <c r="E9" s="9" t="inlineStr">
        <is>
          <t>Reichweitenwarnung ist nicht schlüssig.</t>
        </is>
      </c>
    </row>
    <row r="10" ht="36" customHeight="1">
      <c r="A10" s="12" t="inlineStr">
        <is>
          <t>Verantwortliche Rolle</t>
        </is>
      </c>
      <c r="B10" s="21" t="inlineStr">
        <is>
          <t>Produktionsplanung</t>
        </is>
      </c>
      <c r="C10" s="12" t="inlineStr">
        <is>
          <t>Auswahlliste, Text</t>
        </is>
      </c>
      <c r="D10" s="12" t="inlineStr">
        <is>
          <t>Ja</t>
        </is>
      </c>
      <c r="E10" s="12" t="inlineStr">
        <is>
          <t>Nutzerrolle in der Zusammenfassung bleibt unvollständig.</t>
        </is>
      </c>
    </row>
    <row r="11"/>
    <row r="12" ht="48" customHeight="1">
      <c r="A12" s="19" t="inlineStr">
        <is>
          <t>Annahme: Die klassische wirtschaftliche Losgröße betrachtet einen gleichmäßigen Jahresbedarf, keine Fehlmengen und durchschnittlich die halbe Losmenge als Zyklusbestand. Abweichende betriebliche Bedingungen sind manuell zu beurteilen.</t>
        </is>
      </c>
    </row>
  </sheetData>
  <mergeCells count="1">
    <mergeCell ref="A1:E1"/>
  </mergeCells>
  <dataValidations count="6">
    <dataValidation sqref="B5" showDropDown="0" showInputMessage="1" showErrorMessage="1" allowBlank="0" errorTitle="Datum prüfen" error="Das Datum liegt außerhalb des üblichen Planungshorizonts." promptTitle="Planungsdatum" prompt="Datum im Format TT.MM.JJJJ eingeben." type="date" errorStyle="warning" operator="between">
      <formula1>DATE(2021,1,1)</formula1>
      <formula2>DATE(2031,12,31)</formula2>
    </dataValidation>
    <dataValidation sqref="B6" showDropDown="0" showInputMessage="1" showErrorMessage="1" allowBlank="0" errorTitle="Arbeitstage prüfen" error="Der übliche Bereich liegt zwischen 1 und 366 Tagen." promptTitle="Arbeitstage" prompt="Betriebliche Arbeitstage pro Jahr eingeben." type="whole" errorStyle="warning" operator="between">
      <formula1>1</formula1>
      <formula2>366</formula2>
    </dataValidation>
    <dataValidation sqref="B7" showDropDown="0" showInputMessage="1" showErrorMessage="1" allowBlank="0" errorTitle="Lagerkostensatz prüfen" error="Der übliche Bereich liegt zwischen 0,1 % und 100,0 %." promptTitle="Standard-Lagerkostensatz" prompt="Dezimalwert eingeben, zum Beispiel 0,18 für 18 %." type="decimal" errorStyle="warning" operator="between">
      <formula1>0.001</formula1>
      <formula2>1</formula2>
    </dataValidation>
    <dataValidation sqref="B8" showDropDown="0" showInputMessage="1" showErrorMessage="1" allowBlank="0" errorTitle="Rundungsschritt prüfen" error="Der Rundungsschritt muss üblicherweise zwischen 1 und 1.000.000 Stück liegen." promptTitle="Rundungsschritt" prompt="Positiven Rundungsschritt in Stück eingeben." type="whole" errorStyle="warning" operator="between">
      <formula1>1</formula1>
      <formula2>1000000</formula2>
    </dataValidation>
    <dataValidation sqref="B9" showDropDown="0" showInputMessage="1" showErrorMessage="1" allowBlank="0" errorTitle="Warnschwelle prüfen" error="Der übliche Bereich liegt zwischen 0 und 10.000 Arbeitstagen." promptTitle="Reichweitenwarnung" prompt="Warnschwelle in Arbeitstagen eingeben." type="decimal" errorStyle="warning" operator="between">
      <formula1>0</formula1>
      <formula2>10000</formula2>
    </dataValidation>
    <dataValidation sqref="B10" showDropDown="0" showInputMessage="1" showErrorMessage="1" allowBlank="0" errorTitle="Rolle prüfen" error="Bitte Produktionsplanung, Arbeitsvorbereitung oder Controlling verwenden." promptTitle="Verantwortliche Rolle" prompt="Betriebliche Rolle ohne personenbezogene Angabe auswählen." type="list" errorStyle="warning">
      <formula1>"Produktionsplanung,Arbeitsvorbereitung,Controlling"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8C4C1"/>
    <outlinePr summaryBelow="1" summaryRight="1"/>
    <pageSetUpPr/>
  </sheetPr>
  <dimension ref="A1:F50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9" customWidth="1" min="1" max="1"/>
    <col width="82" customWidth="1" min="2" max="2"/>
    <col width="31" customWidth="1" min="3" max="3"/>
    <col width="24" customWidth="1" min="4" max="4"/>
    <col width="58" customWidth="1" min="5" max="5"/>
    <col width="20" customWidth="1" min="6" max="6"/>
  </cols>
  <sheetData>
    <row r="1" ht="28" customHeight="1">
      <c r="A1" s="1" t="inlineStr">
        <is>
          <t>Anweisungen, Datenfelder und Kontrollen</t>
        </is>
      </c>
      <c r="B1" s="38" t="n"/>
      <c r="C1" s="38" t="n"/>
      <c r="D1" s="38" t="n"/>
      <c r="E1" s="38" t="n"/>
      <c r="F1" s="39" t="n"/>
    </row>
    <row r="2" ht="38" customHeight="1">
      <c r="A2" s="3" t="inlineStr">
        <is>
          <t>Zweck</t>
        </is>
      </c>
      <c r="B2" s="12" t="inlineStr">
        <is>
          <t>Die Arbeitsmappe unterstützt die manuelle Entscheidung über wirtschaftliche Planungslosgrößen für fiktive Fertigungsartikel.</t>
        </is>
      </c>
    </row>
    <row r="3" ht="38" customHeight="1">
      <c r="A3" s="3" t="inlineStr">
        <is>
          <t>Datenquelle</t>
        </is>
      </c>
      <c r="B3" s="12" t="inlineStr">
        <is>
          <t>Ausschließlich manuelle Eingaben und daraus abgeleitete Excel-Formeln; keine erfundene Automatisierung, keine ERP-/MES-Anbindung und keine Echtzeitsynchronisierung.</t>
        </is>
      </c>
    </row>
    <row r="4" ht="38" customHeight="1">
      <c r="A4" s="3" t="inlineStr">
        <is>
          <t>Sichtbares Ergebnis</t>
        </is>
      </c>
      <c r="B4" s="12" t="inlineStr">
        <is>
          <t>Zusammenfassung der Mengen, Kosten, Status- und Prüffälle sowie kontrollierbare Einzelergebnisse je Artikel.</t>
        </is>
      </c>
    </row>
    <row r="5" ht="38" customHeight="1">
      <c r="A5" s="3" t="inlineStr">
        <is>
          <t>Nutzung</t>
        </is>
      </c>
      <c r="B5" s="12" t="inlineStr">
        <is>
          <t>Die in „Parameter“ angegebene betriebliche Rolle prüft die gelben Eingabezellen zum Planungsdatum und entscheidet anschließend außerhalb dieser Datei über eine Freigabe.</t>
        </is>
      </c>
    </row>
    <row r="6"/>
    <row r="7" ht="22" customHeight="1">
      <c r="A7" s="2" t="inlineStr">
        <is>
          <t>Datenfelder im Blatt „Losgrößen“</t>
        </is>
      </c>
      <c r="B7" s="2" t="n"/>
      <c r="C7" s="2" t="n"/>
      <c r="D7" s="2" t="n"/>
      <c r="E7" s="2" t="n"/>
      <c r="F7" s="2" t="n"/>
    </row>
    <row r="8">
      <c r="A8" s="6" t="inlineStr">
        <is>
          <t>Feld</t>
        </is>
      </c>
      <c r="B8" s="6" t="inlineStr">
        <is>
          <t>Datentyp</t>
        </is>
      </c>
      <c r="C8" s="6" t="inlineStr">
        <is>
          <t>Einheit</t>
        </is>
      </c>
      <c r="D8" s="6" t="inlineStr">
        <is>
          <t>Pflichtstatus</t>
        </is>
      </c>
      <c r="E8" s="6" t="inlineStr">
        <is>
          <t>Verhalten bei fehlendem Wert</t>
        </is>
      </c>
      <c r="F8" s="6" t="inlineStr">
        <is>
          <t>Art</t>
        </is>
      </c>
    </row>
    <row r="9" ht="38" customHeight="1">
      <c r="A9" s="9" t="inlineStr">
        <is>
          <t>Artikel-ID</t>
        </is>
      </c>
      <c r="B9" s="9" t="inlineStr">
        <is>
          <t>Text</t>
        </is>
      </c>
      <c r="C9" s="9" t="inlineStr">
        <is>
          <t>ohne Einheit</t>
        </is>
      </c>
      <c r="D9" s="9" t="inlineStr">
        <is>
          <t>Ja, sobald Zeile genutzt</t>
        </is>
      </c>
      <c r="E9" s="9" t="inlineStr">
        <is>
          <t>Prüfhinweis meldet Pflichtwert; leere Gesamtzeile bleibt leer.</t>
        </is>
      </c>
      <c r="F9" s="9" t="inlineStr">
        <is>
          <t>Eingabe</t>
        </is>
      </c>
    </row>
    <row r="10" ht="38" customHeight="1">
      <c r="A10" s="12" t="inlineStr">
        <is>
          <t>Artikelbezeichnung</t>
        </is>
      </c>
      <c r="B10" s="12" t="inlineStr">
        <is>
          <t>Text</t>
        </is>
      </c>
      <c r="C10" s="12" t="inlineStr">
        <is>
          <t>ohne Einheit</t>
        </is>
      </c>
      <c r="D10" s="12" t="inlineStr">
        <is>
          <t>Ja, sobald Zeile genutzt</t>
        </is>
      </c>
      <c r="E10" s="12" t="inlineStr">
        <is>
          <t>Prüfhinweis meldet Pflichtwert.</t>
        </is>
      </c>
      <c r="F10" s="12" t="inlineStr">
        <is>
          <t>Eingabe</t>
        </is>
      </c>
    </row>
    <row r="11" ht="38" customHeight="1">
      <c r="A11" s="9" t="inlineStr">
        <is>
          <t>Jahresbedarf</t>
        </is>
      </c>
      <c r="B11" s="9" t="inlineStr">
        <is>
          <t>Ganzzahl</t>
        </is>
      </c>
      <c r="C11" s="9" t="inlineStr">
        <is>
          <t>Stück/Jahr</t>
        </is>
      </c>
      <c r="D11" s="9" t="inlineStr">
        <is>
          <t>Ja, sobald Zeile genutzt</t>
        </is>
      </c>
      <c r="E11" s="9" t="inlineStr">
        <is>
          <t>Berechnung bleibt leer; Prüfhinweis meldet Pflichtwert.</t>
        </is>
      </c>
      <c r="F11" s="9" t="inlineStr">
        <is>
          <t>Eingabe</t>
        </is>
      </c>
    </row>
    <row r="12" ht="38" customHeight="1">
      <c r="A12" s="12" t="inlineStr">
        <is>
          <t>Rüstkosten je Los</t>
        </is>
      </c>
      <c r="B12" s="12" t="inlineStr">
        <is>
          <t>Dezimalzahl</t>
        </is>
      </c>
      <c r="C12" s="12" t="inlineStr">
        <is>
          <t>Euro/Los</t>
        </is>
      </c>
      <c r="D12" s="12" t="inlineStr">
        <is>
          <t>Ja, sobald Zeile genutzt</t>
        </is>
      </c>
      <c r="E12" s="12" t="inlineStr">
        <is>
          <t>Berechnung bleibt leer; Prüfhinweis meldet Pflichtwert.</t>
        </is>
      </c>
      <c r="F12" s="12" t="inlineStr">
        <is>
          <t>Eingabe</t>
        </is>
      </c>
    </row>
    <row r="13" ht="38" customHeight="1">
      <c r="A13" s="9" t="inlineStr">
        <is>
          <t>Einstandspreis</t>
        </is>
      </c>
      <c r="B13" s="9" t="inlineStr">
        <is>
          <t>Dezimalzahl</t>
        </is>
      </c>
      <c r="C13" s="9" t="inlineStr">
        <is>
          <t>Euro/Stück</t>
        </is>
      </c>
      <c r="D13" s="9" t="inlineStr">
        <is>
          <t>Ja, sobald Zeile genutzt</t>
        </is>
      </c>
      <c r="E13" s="9" t="inlineStr">
        <is>
          <t>Berechnung bleibt leer; Prüfhinweis meldet Pflichtwert.</t>
        </is>
      </c>
      <c r="F13" s="9" t="inlineStr">
        <is>
          <t>Eingabe</t>
        </is>
      </c>
    </row>
    <row r="14" ht="38" customHeight="1">
      <c r="A14" s="12" t="inlineStr">
        <is>
          <t>Lagerkostensatz</t>
        </is>
      </c>
      <c r="B14" s="12" t="inlineStr">
        <is>
          <t>Dezimalzahl</t>
        </is>
      </c>
      <c r="C14" s="12" t="inlineStr">
        <is>
          <t>Prozent/Jahr</t>
        </is>
      </c>
      <c r="D14" s="12" t="inlineStr">
        <is>
          <t>Nein</t>
        </is>
      </c>
      <c r="E14" s="12" t="inlineStr">
        <is>
          <t>Standard-Lagerkostensatz aus Parameter!B7 wird verwendet.</t>
        </is>
      </c>
      <c r="F14" s="12" t="inlineStr">
        <is>
          <t>Eingabe</t>
        </is>
      </c>
    </row>
    <row r="15" ht="38" customHeight="1">
      <c r="A15" s="9" t="inlineStr">
        <is>
          <t>Max. Loskapazität</t>
        </is>
      </c>
      <c r="B15" s="9" t="inlineStr">
        <is>
          <t>Ganzzahl</t>
        </is>
      </c>
      <c r="C15" s="9" t="inlineStr">
        <is>
          <t>Stück/Los</t>
        </is>
      </c>
      <c r="D15" s="9" t="inlineStr">
        <is>
          <t>Nein</t>
        </is>
      </c>
      <c r="E15" s="9" t="inlineStr">
        <is>
          <t>Keine Kapazitätsbegrenzung wird angenommen.</t>
        </is>
      </c>
      <c r="F15" s="9" t="inlineStr">
        <is>
          <t>Eingabe</t>
        </is>
      </c>
    </row>
    <row r="16" ht="38" customHeight="1">
      <c r="A16" s="12" t="inlineStr">
        <is>
          <t>Bestand</t>
        </is>
      </c>
      <c r="B16" s="12" t="inlineStr">
        <is>
          <t>Ganzzahl</t>
        </is>
      </c>
      <c r="C16" s="12" t="inlineStr">
        <is>
          <t>Stück</t>
        </is>
      </c>
      <c r="D16" s="12" t="inlineStr">
        <is>
          <t>Nein</t>
        </is>
      </c>
      <c r="E16" s="12" t="inlineStr">
        <is>
          <t>Bestandsreichweite bleibt leer.</t>
        </is>
      </c>
      <c r="F16" s="12" t="inlineStr">
        <is>
          <t>Eingabe</t>
        </is>
      </c>
    </row>
    <row r="17" ht="38" customHeight="1">
      <c r="A17" s="9" t="inlineStr">
        <is>
          <t>Bearbeitungsstatus</t>
        </is>
      </c>
      <c r="B17" s="9" t="inlineStr">
        <is>
          <t>Auswahlliste</t>
        </is>
      </c>
      <c r="C17" s="9" t="inlineStr">
        <is>
          <t>ohne Einheit</t>
        </is>
      </c>
      <c r="D17" s="9" t="inlineStr">
        <is>
          <t>Ja, sobald Zeile genutzt</t>
        </is>
      </c>
      <c r="E17" s="9" t="inlineStr">
        <is>
          <t>Prüfhinweis meldet Pflichtwert.</t>
        </is>
      </c>
      <c r="F17" s="9" t="inlineStr">
        <is>
          <t>Eingabe</t>
        </is>
      </c>
    </row>
    <row r="18" ht="38" customHeight="1">
      <c r="A18" s="12" t="inlineStr">
        <is>
          <t>Rechnerische Losgröße</t>
        </is>
      </c>
      <c r="B18" s="12" t="inlineStr">
        <is>
          <t>Dezimalzahl</t>
        </is>
      </c>
      <c r="C18" s="12" t="inlineStr">
        <is>
          <t>Stück</t>
        </is>
      </c>
      <c r="D18" s="12" t="inlineStr">
        <is>
          <t>Berechnet</t>
        </is>
      </c>
      <c r="E18" s="12" t="inlineStr">
        <is>
          <t>Bleibt bei fehlenden Pflichtwerten leer.</t>
        </is>
      </c>
      <c r="F18" s="12" t="inlineStr">
        <is>
          <t>Formel</t>
        </is>
      </c>
    </row>
    <row r="19" ht="38" customHeight="1">
      <c r="A19" s="9" t="inlineStr">
        <is>
          <t>Planungslosgröße</t>
        </is>
      </c>
      <c r="B19" s="9" t="inlineStr">
        <is>
          <t>Zahl</t>
        </is>
      </c>
      <c r="C19" s="9" t="inlineStr">
        <is>
          <t>Stück</t>
        </is>
      </c>
      <c r="D19" s="9" t="inlineStr">
        <is>
          <t>Berechnet</t>
        </is>
      </c>
      <c r="E19" s="9" t="inlineStr">
        <is>
          <t>Bleibt ohne rechnerische Losgröße leer.</t>
        </is>
      </c>
      <c r="F19" s="9" t="inlineStr">
        <is>
          <t>Formel</t>
        </is>
      </c>
    </row>
    <row r="20" ht="38" customHeight="1">
      <c r="A20" s="12" t="inlineStr">
        <is>
          <t>Lose pro Jahr</t>
        </is>
      </c>
      <c r="B20" s="12" t="inlineStr">
        <is>
          <t>Dezimalzahl</t>
        </is>
      </c>
      <c r="C20" s="12" t="inlineStr">
        <is>
          <t>Lose/Jahr</t>
        </is>
      </c>
      <c r="D20" s="12" t="inlineStr">
        <is>
          <t>Berechnet</t>
        </is>
      </c>
      <c r="E20" s="12" t="inlineStr">
        <is>
          <t>Bleibt ohne Planungslosgröße leer.</t>
        </is>
      </c>
      <c r="F20" s="12" t="inlineStr">
        <is>
          <t>Formel</t>
        </is>
      </c>
    </row>
    <row r="21" ht="38" customHeight="1">
      <c r="A21" s="9" t="inlineStr">
        <is>
          <t>Zyklus</t>
        </is>
      </c>
      <c r="B21" s="9" t="inlineStr">
        <is>
          <t>Dezimalzahl</t>
        </is>
      </c>
      <c r="C21" s="9" t="inlineStr">
        <is>
          <t>Arbeitstage</t>
        </is>
      </c>
      <c r="D21" s="9" t="inlineStr">
        <is>
          <t>Berechnet</t>
        </is>
      </c>
      <c r="E21" s="9" t="inlineStr">
        <is>
          <t>Bleibt ohne Lose pro Jahr leer.</t>
        </is>
      </c>
      <c r="F21" s="9" t="inlineStr">
        <is>
          <t>Formel</t>
        </is>
      </c>
    </row>
    <row r="22" ht="38" customHeight="1">
      <c r="A22" s="12" t="inlineStr">
        <is>
          <t>Rüstkosten pro Jahr</t>
        </is>
      </c>
      <c r="B22" s="12" t="inlineStr">
        <is>
          <t>Dezimalzahl</t>
        </is>
      </c>
      <c r="C22" s="12" t="inlineStr">
        <is>
          <t>Euro/Jahr</t>
        </is>
      </c>
      <c r="D22" s="12" t="inlineStr">
        <is>
          <t>Berechnet</t>
        </is>
      </c>
      <c r="E22" s="12" t="inlineStr">
        <is>
          <t>Bleibt ohne Lose pro Jahr leer.</t>
        </is>
      </c>
      <c r="F22" s="12" t="inlineStr">
        <is>
          <t>Formel</t>
        </is>
      </c>
    </row>
    <row r="23" ht="38" customHeight="1">
      <c r="A23" s="9" t="inlineStr">
        <is>
          <t>Lagerkosten pro Jahr</t>
        </is>
      </c>
      <c r="B23" s="9" t="inlineStr">
        <is>
          <t>Dezimalzahl</t>
        </is>
      </c>
      <c r="C23" s="9" t="inlineStr">
        <is>
          <t>Euro/Jahr</t>
        </is>
      </c>
      <c r="D23" s="9" t="inlineStr">
        <is>
          <t>Berechnet</t>
        </is>
      </c>
      <c r="E23" s="9" t="inlineStr">
        <is>
          <t>Bleibt ohne Planungslosgröße leer.</t>
        </is>
      </c>
      <c r="F23" s="9" t="inlineStr">
        <is>
          <t>Formel</t>
        </is>
      </c>
    </row>
    <row r="24" ht="38" customHeight="1">
      <c r="A24" s="12" t="inlineStr">
        <is>
          <t>Relevante Gesamtkosten</t>
        </is>
      </c>
      <c r="B24" s="12" t="inlineStr">
        <is>
          <t>Dezimalzahl</t>
        </is>
      </c>
      <c r="C24" s="12" t="inlineStr">
        <is>
          <t>Euro/Jahr</t>
        </is>
      </c>
      <c r="D24" s="12" t="inlineStr">
        <is>
          <t>Berechnet</t>
        </is>
      </c>
      <c r="E24" s="12" t="inlineStr">
        <is>
          <t>Bleibt bei fehlenden Kostenbestandteilen leer.</t>
        </is>
      </c>
      <c r="F24" s="12" t="inlineStr">
        <is>
          <t>Formel</t>
        </is>
      </c>
    </row>
    <row r="25" ht="38" customHeight="1">
      <c r="A25" s="9" t="inlineStr">
        <is>
          <t>Kapazitätsstatus</t>
        </is>
      </c>
      <c r="B25" s="9" t="inlineStr">
        <is>
          <t>Text</t>
        </is>
      </c>
      <c r="C25" s="9" t="inlineStr">
        <is>
          <t>ohne Einheit</t>
        </is>
      </c>
      <c r="D25" s="9" t="inlineStr">
        <is>
          <t>Berechnet</t>
        </is>
      </c>
      <c r="E25" s="9" t="inlineStr">
        <is>
          <t>Bleibt ohne Planungslosgröße leer.</t>
        </is>
      </c>
      <c r="F25" s="9" t="inlineStr">
        <is>
          <t>Formel</t>
        </is>
      </c>
    </row>
    <row r="26" ht="38" customHeight="1">
      <c r="A26" s="12" t="inlineStr">
        <is>
          <t>Bestandsreichweite</t>
        </is>
      </c>
      <c r="B26" s="12" t="inlineStr">
        <is>
          <t>Dezimalzahl</t>
        </is>
      </c>
      <c r="C26" s="12" t="inlineStr">
        <is>
          <t>Arbeitstage</t>
        </is>
      </c>
      <c r="D26" s="12" t="inlineStr">
        <is>
          <t>Berechnet</t>
        </is>
      </c>
      <c r="E26" s="12" t="inlineStr">
        <is>
          <t>Bleibt ohne Bestand oder Bedarf leer.</t>
        </is>
      </c>
      <c r="F26" s="12" t="inlineStr">
        <is>
          <t>Formel</t>
        </is>
      </c>
    </row>
    <row r="27" ht="38" customHeight="1">
      <c r="A27" s="9" t="inlineStr">
        <is>
          <t>Prüfhinweis</t>
        </is>
      </c>
      <c r="B27" s="9" t="inlineStr">
        <is>
          <t>Text</t>
        </is>
      </c>
      <c r="C27" s="9" t="inlineStr">
        <is>
          <t>ohne Einheit</t>
        </is>
      </c>
      <c r="D27" s="9" t="inlineStr">
        <is>
          <t>Berechnet</t>
        </is>
      </c>
      <c r="E27" s="9" t="inlineStr">
        <is>
          <t>Leere Gesamtzeile bleibt leer.</t>
        </is>
      </c>
      <c r="F27" s="9" t="inlineStr">
        <is>
          <t>Formel</t>
        </is>
      </c>
    </row>
    <row r="28"/>
    <row r="29" ht="22" customHeight="1">
      <c r="A29" s="2" t="inlineStr">
        <is>
          <t>Kontrollierbare Formeln und erwartete Ergebnisse</t>
        </is>
      </c>
      <c r="B29" s="2" t="n"/>
      <c r="C29" s="2" t="n"/>
      <c r="D29" s="2" t="n"/>
      <c r="E29" s="2" t="n"/>
      <c r="F29" s="2" t="n"/>
    </row>
    <row r="30">
      <c r="A30" s="6" t="inlineStr">
        <is>
          <t>Kennzahl</t>
        </is>
      </c>
      <c r="B30" s="6" t="inlineStr">
        <is>
          <t>Kontrollierbare Formel mit Bezug</t>
        </is>
      </c>
      <c r="C30" s="6" t="inlineStr">
        <is>
          <t>Kontrollfall</t>
        </is>
      </c>
      <c r="D30" s="6" t="inlineStr">
        <is>
          <t>Erwartetes Ergebnis</t>
        </is>
      </c>
      <c r="E30" s="6" t="inlineStr">
        <is>
          <t>Manuelle Prüfung</t>
        </is>
      </c>
    </row>
    <row r="31" ht="58" customHeight="1">
      <c r="A31" s="9" t="inlineStr">
        <is>
          <t>Rechnerische Losgröße</t>
        </is>
      </c>
      <c r="B31" s="9" t="inlineStr">
        <is>
          <t>J6: IF(...,IFERROR(SQRT((2*C6*D6)/(E6*IF(F6="",Parameter!B7,F6))),""))</t>
        </is>
      </c>
      <c r="C31" s="9" t="inlineStr">
        <is>
          <t>FIK-1001</t>
        </is>
      </c>
      <c r="D31" s="9" t="inlineStr">
        <is>
          <t>1.000,00 Stück</t>
        </is>
      </c>
      <c r="E31" s="9" t="inlineStr">
        <is>
          <t>Bedarf 12.000, Rüstkosten 180,00 €, Preis 24,00 € und Standardsatz 18,0 % prüfen.</t>
        </is>
      </c>
    </row>
    <row r="32" ht="58" customHeight="1">
      <c r="A32" s="12" t="inlineStr">
        <is>
          <t>Planungslosgröße</t>
        </is>
      </c>
      <c r="B32" s="12" t="inlineStr">
        <is>
          <t>K6: IF(J6="","",IFERROR(MIN(ROUNDUP(J6/Parameter!B8,0)*Parameter!B8,IF(G6="",1E+99,G6)),""))</t>
        </is>
      </c>
      <c r="C32" s="12" t="inlineStr">
        <is>
          <t>FIK-1001</t>
        </is>
      </c>
      <c r="D32" s="12" t="inlineStr">
        <is>
          <t>1.000 Stück</t>
        </is>
      </c>
      <c r="E32" s="12" t="inlineStr">
        <is>
          <t>Rundungsschritt 10 und Kapazität 1.200 Stück prüfen.</t>
        </is>
      </c>
    </row>
    <row r="33" ht="58" customHeight="1">
      <c r="A33" s="9" t="inlineStr">
        <is>
          <t>Lose pro Jahr</t>
        </is>
      </c>
      <c r="B33" s="9" t="inlineStr">
        <is>
          <t>L6: IF(K6="","",IFERROR(C6/K6,""))</t>
        </is>
      </c>
      <c r="C33" s="9" t="inlineStr">
        <is>
          <t>FIK-1001</t>
        </is>
      </c>
      <c r="D33" s="9" t="inlineStr">
        <is>
          <t>12,00 Lose/Jahr</t>
        </is>
      </c>
      <c r="E33" s="9" t="inlineStr">
        <is>
          <t>12.000 Stück durch 1.000 Stück teilen.</t>
        </is>
      </c>
    </row>
    <row r="34" ht="58" customHeight="1">
      <c r="A34" s="12" t="inlineStr">
        <is>
          <t>Zyklus</t>
        </is>
      </c>
      <c r="B34" s="12" t="inlineStr">
        <is>
          <t>M6: IF(L6="","",IFERROR(Parameter!B6/L6,""))</t>
        </is>
      </c>
      <c r="C34" s="12" t="inlineStr">
        <is>
          <t>FIK-1001</t>
        </is>
      </c>
      <c r="D34" s="12" t="inlineStr">
        <is>
          <t>20,83 Arbeitstage</t>
        </is>
      </c>
      <c r="E34" s="12" t="inlineStr">
        <is>
          <t>250 Arbeitstage durch 12 Lose teilen.</t>
        </is>
      </c>
    </row>
    <row r="35" ht="58" customHeight="1">
      <c r="A35" s="9" t="inlineStr">
        <is>
          <t>Rüstkosten pro Jahr</t>
        </is>
      </c>
      <c r="B35" s="9" t="inlineStr">
        <is>
          <t>N6: IF(L6="","",IFERROR(L6*D6,""))</t>
        </is>
      </c>
      <c r="C35" s="9" t="inlineStr">
        <is>
          <t>FIK-1001</t>
        </is>
      </c>
      <c r="D35" s="9" t="inlineStr">
        <is>
          <t>2.160,00 €</t>
        </is>
      </c>
      <c r="E35" s="9" t="inlineStr">
        <is>
          <t>12 Lose mit 180,00 € je Los multiplizieren.</t>
        </is>
      </c>
    </row>
    <row r="36" ht="58" customHeight="1">
      <c r="A36" s="12" t="inlineStr">
        <is>
          <t>Lagerkosten pro Jahr</t>
        </is>
      </c>
      <c r="B36" s="12" t="inlineStr">
        <is>
          <t>O6: IF(K6="","",IFERROR((K6/2)*E6*IF(F6="",Parameter!B7,F6),""))</t>
        </is>
      </c>
      <c r="C36" s="12" t="inlineStr">
        <is>
          <t>FIK-1001</t>
        </is>
      </c>
      <c r="D36" s="12" t="inlineStr">
        <is>
          <t>2.160,00 €</t>
        </is>
      </c>
      <c r="E36" s="12" t="inlineStr">
        <is>
          <t>Halbe Losmenge mit Preis und 18,0 % Lagerkostensatz multiplizieren.</t>
        </is>
      </c>
    </row>
    <row r="37" ht="58" customHeight="1">
      <c r="A37" s="9" t="inlineStr">
        <is>
          <t>Relevante Gesamtkosten</t>
        </is>
      </c>
      <c r="B37" s="9" t="inlineStr">
        <is>
          <t>P6: IF(OR(N6="",O6=""),"",IFERROR(N6+O6,""))</t>
        </is>
      </c>
      <c r="C37" s="9" t="inlineStr">
        <is>
          <t>FIK-1001</t>
        </is>
      </c>
      <c r="D37" s="9" t="inlineStr">
        <is>
          <t>4.320,00 €</t>
        </is>
      </c>
      <c r="E37" s="9" t="inlineStr">
        <is>
          <t>Rüstkosten und Lagerkosten addieren.</t>
        </is>
      </c>
    </row>
    <row r="38" ht="58" customHeight="1">
      <c r="A38" s="12" t="inlineStr">
        <is>
          <t>Kapazitätsstatus</t>
        </is>
      </c>
      <c r="B38" s="12" t="inlineStr">
        <is>
          <t>Q6 vergleicht die aufgerundete rechnerische Losgröße mit G6.</t>
        </is>
      </c>
      <c r="C38" s="12" t="inlineStr">
        <is>
          <t>FIK-1001</t>
        </is>
      </c>
      <c r="D38" s="12" t="inlineStr">
        <is>
          <t>Innerhalb Kapazität</t>
        </is>
      </c>
      <c r="E38" s="12" t="inlineStr">
        <is>
          <t>1.000 Stück liegen unter der Grenze von 1.200 Stück.</t>
        </is>
      </c>
    </row>
    <row r="39" ht="58" customHeight="1">
      <c r="A39" s="9" t="inlineStr">
        <is>
          <t>Bestandsreichweite</t>
        </is>
      </c>
      <c r="B39" s="9" t="inlineStr">
        <is>
          <t>R6: IF(OR(A6="",H6="",C6=""),"",IFERROR(H6*Parameter!B6/C6,""))</t>
        </is>
      </c>
      <c r="C39" s="9" t="inlineStr">
        <is>
          <t>FIK-1001</t>
        </is>
      </c>
      <c r="D39" s="9" t="inlineStr">
        <is>
          <t>10,42 Arbeitstage</t>
        </is>
      </c>
      <c r="E39" s="9" t="inlineStr">
        <is>
          <t>500 Stück mit 250 Arbeitstagen multiplizieren und durch 12.000 teilen.</t>
        </is>
      </c>
    </row>
    <row r="40"/>
    <row r="41" ht="22" customHeight="1">
      <c r="A41" s="2" t="inlineStr">
        <is>
          <t>Manuelle Prüfungen und Grenzfälle</t>
        </is>
      </c>
      <c r="B41" s="2" t="n"/>
      <c r="C41" s="2" t="n"/>
      <c r="D41" s="2" t="n"/>
      <c r="E41" s="2" t="n"/>
      <c r="F41" s="2" t="n"/>
    </row>
    <row r="42">
      <c r="A42" s="6" t="inlineStr">
        <is>
          <t>Prüffall</t>
        </is>
      </c>
      <c r="B42" s="6" t="inlineStr">
        <is>
          <t>Vorgehen</t>
        </is>
      </c>
      <c r="C42" s="6" t="inlineStr">
        <is>
          <t>Erwartetes Verhalten</t>
        </is>
      </c>
    </row>
    <row r="43" ht="52" customHeight="1">
      <c r="A43" s="9" t="inlineStr">
        <is>
          <t>Normalfall</t>
        </is>
      </c>
      <c r="B43" s="9" t="inlineStr">
        <is>
          <t>FIK-1001 prüfen und die Werte in der Zusammenfassung mit den Erwartungswerten vergleichen.</t>
        </is>
      </c>
      <c r="C43" s="9" t="inlineStr">
        <is>
          <t>Losgröße 1.000 Stück, 12 Lose/Jahr und relevante Gesamtkosten 4.320,00 €.</t>
        </is>
      </c>
    </row>
    <row r="44" ht="52" customHeight="1">
      <c r="A44" s="12" t="inlineStr">
        <is>
          <t>Leerfall</t>
        </is>
      </c>
      <c r="B44" s="12" t="inlineStr">
        <is>
          <t>Die vorbereitete Zeile 55 vollständig leer lassen.</t>
        </is>
      </c>
      <c r="C44" s="12" t="inlineStr">
        <is>
          <t>J55:S55 zeigen keine Werte; die leere Zeile erzeugt keinen Prüfhinweis.</t>
        </is>
      </c>
    </row>
    <row r="45" ht="52" customHeight="1">
      <c r="A45" s="9" t="inlineStr">
        <is>
          <t>Grenzfall Kapazität</t>
        </is>
      </c>
      <c r="B45" s="9" t="inlineStr">
        <is>
          <t>FIK-1003 prüfen: Die gerundete rechnerische Losgröße liegt über 900 Stück.</t>
        </is>
      </c>
      <c r="C45" s="9" t="inlineStr">
        <is>
          <t>Planungslosgröße wird auf 900 Stück begrenzt; Kapazitätsstatus und Prüfhinweis werden markiert.</t>
        </is>
      </c>
    </row>
    <row r="46" ht="52" customHeight="1">
      <c r="A46" s="12" t="inlineStr">
        <is>
          <t>Optionaler Leerwert</t>
        </is>
      </c>
      <c r="B46" s="12" t="inlineStr">
        <is>
          <t>Bei FIK-1002 ist der Bestand leer; die Loskapazität ist ebenfalls leer.</t>
        </is>
      </c>
      <c r="C46" s="12" t="inlineStr">
        <is>
          <t>Bestandsreichweite bleibt leer und der Kapazitätsstatus lautet „Keine Grenze“.</t>
        </is>
      </c>
    </row>
    <row r="47" ht="52" customHeight="1">
      <c r="A47" s="9" t="inlineStr">
        <is>
          <t>Duplikatkontrolle</t>
        </is>
      </c>
      <c r="B47" s="9" t="inlineStr">
        <is>
          <t>Eine vorhandene Artikel-ID testweise in eine weitere genutzte Zeile kopieren und danach entfernen.</t>
        </is>
      </c>
      <c r="C47" s="9" t="inlineStr">
        <is>
          <t>Artikel-ID und Prüfhinweis werden orange markiert; legitime Eingaben werden nur gewarnt.</t>
        </is>
      </c>
    </row>
    <row r="48" ht="52" customHeight="1">
      <c r="A48" s="12" t="inlineStr">
        <is>
          <t>Letzte vorbereitete Zeile</t>
        </is>
      </c>
      <c r="B48" s="12" t="inlineStr">
        <is>
          <t>Testwerte in Zeile 105 eingeben und anschließend wieder entfernen.</t>
        </is>
      </c>
      <c r="C48" s="12" t="inlineStr">
        <is>
          <t>Validierungen, Formeln, Formatierung und Filterbereich gelten vollständig bis Zeile 105.</t>
        </is>
      </c>
    </row>
    <row r="49" ht="52" customHeight="1">
      <c r="A49" s="9" t="inlineStr">
        <is>
          <t>Neuberechnung</t>
        </is>
      </c>
      <c r="B49" s="9" t="inlineStr">
        <is>
          <t>In Excel eine vollständige Neuberechnung ausführen und Zusammenfassung sowie Kontrollrechnung prüfen.</t>
        </is>
      </c>
      <c r="C49" s="9" t="inlineStr">
        <is>
          <t>Formelergebnisse und Statuszählungen aktualisieren sich; eine externe Synchronisierung findet nicht statt.</t>
        </is>
      </c>
    </row>
    <row r="50" ht="52" customHeight="1">
      <c r="A50" s="12" t="inlineStr">
        <is>
          <t>Freigabe</t>
        </is>
      </c>
      <c r="B50" s="12" t="inlineStr">
        <is>
          <t>Plausibilitäts-, Kapazitäts- und Reichweitenhinweise fachlich beurteilen.</t>
        </is>
      </c>
      <c r="C50" s="12" t="inlineStr">
        <is>
          <t>Die Datei unterstützt nur die Entscheidung; eine betriebliche Freigabe erfolgt manuell außerhalb der Datei.</t>
        </is>
      </c>
    </row>
  </sheetData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Produktionsplanung</dc:creator>
  <dc:title xmlns:dc="http://purl.org/dc/elements/1.1/">Losgrößenberechnung</dc:title>
  <dc:description xmlns:dc="http://purl.org/dc/elements/1.1/">Fiktive Arbeitsmappe zur Berechnung wirtschaftlicher Planungslose ohne ERP- oder MES-Anbindung.</dc:description>
  <dc:subject xmlns:dc="http://purl.org/dc/elements/1.1/">Betriebliche Entscheidungshilfe zur wirtschaftlichen Losgrößenplanung</dc:subject>
  <dcterms:created xmlns:dcterms="http://purl.org/dc/terms/" xmlns:xsi="http://www.w3.org/2001/XMLSchema-instance" xsi:type="dcterms:W3CDTF">2026-09-08T20:27:39Z</dcterms:created>
  <dcterms:modified xmlns:dcterms="http://purl.org/dc/terms/" xmlns:xsi="http://www.w3.org/2001/XMLSchema-instance" xsi:type="dcterms:W3CDTF">2026-09-08T20:27:40+00:00Z</dcterms:modified>
</cp:coreProperties>
</file>