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Zusammenfassung" sheetId="1" state="visible" r:id="rId1"/>
    <sheet xmlns:r="http://schemas.openxmlformats.org/officeDocument/2006/relationships" name="Rückstand" sheetId="2" state="visible" r:id="rId2"/>
    <sheet xmlns:r="http://schemas.openxmlformats.org/officeDocument/2006/relationships" name="Parameter" sheetId="3" state="visible" r:id="rId3"/>
    <sheet xmlns:r="http://schemas.openxmlformats.org/officeDocument/2006/relationships" name="Anweisungen" sheetId="4" state="visible" r:id="rId4"/>
  </sheets>
  <definedNames>
    <definedName name="_xlnm._FilterDatabase" localSheetId="1" hidden="1">'Rückstand'!$A$5:$R$105</definedName>
  </definedNames>
  <calcPr calcId="124519" calcMode="auto" fullCalcOnLoad="1" forceFullCalc="1"/>
</workbook>
</file>

<file path=xl/styles.xml><?xml version="1.0" encoding="utf-8"?>
<styleSheet xmlns="http://schemas.openxmlformats.org/spreadsheetml/2006/main">
  <numFmts count="2">
    <numFmt numFmtId="164" formatCode="dd.mm.yyyy"/>
    <numFmt numFmtId="165" formatCode="0.00000"/>
  </numFmts>
  <fonts count="6">
    <font>
      <name val="Calibri"/>
      <family val="2"/>
      <color theme="1"/>
      <sz val="11"/>
      <scheme val="minor"/>
    </font>
    <font>
      <name val="Aptos Display"/>
      <b val="1"/>
      <color rgb="00FFFFFF"/>
      <sz val="16"/>
    </font>
    <font>
      <name val="Aptos"/>
      <b val="1"/>
      <color rgb="001F2D30"/>
      <sz val="10"/>
    </font>
    <font>
      <name val="Aptos"/>
      <b val="1"/>
      <color rgb="00FFFFFF"/>
      <sz val="10"/>
    </font>
    <font>
      <name val="Aptos"/>
      <color rgb="001F2D30"/>
      <sz val="10"/>
    </font>
    <font>
      <name val="Aptos"/>
      <color rgb="0044585B"/>
      <sz val="9"/>
    </font>
  </fonts>
  <fills count="8">
    <fill>
      <patternFill/>
    </fill>
    <fill>
      <patternFill patternType="gray125"/>
    </fill>
    <fill>
      <patternFill patternType="solid">
        <fgColor rgb="00112A32"/>
      </patternFill>
    </fill>
    <fill>
      <patternFill patternType="solid">
        <fgColor rgb="00B8441C"/>
      </patternFill>
    </fill>
    <fill>
      <patternFill patternType="solid">
        <fgColor rgb="00F3F0E8"/>
      </patternFill>
    </fill>
    <fill>
      <patternFill patternType="solid">
        <fgColor rgb="00FFFFFF"/>
      </patternFill>
    </fill>
    <fill>
      <patternFill patternType="solid">
        <fgColor rgb="00FFF0AE"/>
      </patternFill>
    </fill>
    <fill>
      <patternFill patternType="solid">
        <fgColor rgb="00E6ECEA"/>
      </patternFill>
    </fill>
  </fills>
  <borders count="6">
    <border>
      <left/>
      <right/>
      <top/>
      <bottom/>
      <diagonal/>
    </border>
    <border>
      <left style="thin">
        <color rgb="00B8C4C1"/>
      </left>
      <right style="thin">
        <color rgb="00B8C4C1"/>
      </right>
      <top style="thin">
        <color rgb="00B8C4C1"/>
      </top>
      <bottom style="thin">
        <color rgb="00B8C4C1"/>
      </bottom>
    </border>
    <border>
      <left/>
      <right/>
      <top style="thin">
        <color rgb="00B8C4C1"/>
      </top>
      <bottom/>
      <diagonal/>
    </border>
    <border>
      <left/>
      <right style="thin">
        <color rgb="00B8C4C1"/>
      </right>
      <top style="thin">
        <color rgb="00B8C4C1"/>
      </top>
      <bottom/>
      <diagonal/>
    </border>
    <border>
      <left/>
      <right/>
      <top style="thin">
        <color rgb="00B8C4C1"/>
      </top>
      <bottom style="thin">
        <color rgb="00B8C4C1"/>
      </bottom>
      <diagonal/>
    </border>
    <border>
      <left/>
      <right style="thin">
        <color rgb="00B8C4C1"/>
      </right>
      <top style="thin">
        <color rgb="00B8C4C1"/>
      </top>
      <bottom style="thin">
        <color rgb="00B8C4C1"/>
      </bottom>
      <diagonal/>
    </border>
  </borders>
  <cellStyleXfs count="1">
    <xf numFmtId="0" fontId="0" fillId="0" borderId="0"/>
  </cellStyleXfs>
  <cellXfs count="57">
    <xf numFmtId="0" fontId="0" fillId="0" borderId="0" pivotButton="0" quotePrefix="0" xfId="0"/>
    <xf numFmtId="0" fontId="1" fillId="2" borderId="1" applyAlignment="1" pivotButton="0" quotePrefix="0" xfId="0">
      <alignment horizontal="left" vertical="center"/>
    </xf>
    <xf numFmtId="0" fontId="0" fillId="2" borderId="1" pivotButton="0" quotePrefix="0" xfId="0"/>
    <xf numFmtId="0" fontId="2" fillId="0" borderId="0" applyAlignment="1" pivotButton="0" quotePrefix="0" xfId="0">
      <alignment horizontal="left" vertical="center"/>
    </xf>
    <xf numFmtId="0" fontId="0" fillId="0" borderId="0" applyAlignment="1" pivotButton="0" quotePrefix="0" xfId="0">
      <alignment horizontal="left" vertical="center"/>
    </xf>
    <xf numFmtId="164" fontId="2" fillId="6" borderId="1" applyAlignment="1" pivotButton="0" quotePrefix="0" xfId="0">
      <alignment horizontal="center" vertical="center"/>
    </xf>
    <xf numFmtId="0" fontId="2" fillId="0" borderId="0" pivotButton="0" quotePrefix="0" xfId="0"/>
    <xf numFmtId="0" fontId="3" fillId="3" borderId="1" applyAlignment="1" pivotButton="0" quotePrefix="0" xfId="0">
      <alignment horizontal="center" vertical="center" wrapText="1"/>
    </xf>
    <xf numFmtId="1" fontId="2" fillId="4" borderId="1" applyAlignment="1" pivotButton="0" quotePrefix="0" xfId="0">
      <alignment horizontal="center" vertical="center"/>
    </xf>
    <xf numFmtId="3" fontId="2" fillId="4" borderId="1" applyAlignment="1" pivotButton="0" quotePrefix="0" xfId="0">
      <alignment horizontal="center" vertical="center"/>
    </xf>
    <xf numFmtId="4" fontId="2" fillId="4" borderId="1" applyAlignment="1" pivotButton="0" quotePrefix="0" xfId="0">
      <alignment horizontal="center" vertical="center"/>
    </xf>
    <xf numFmtId="10" fontId="2" fillId="4" borderId="1" applyAlignment="1" pivotButton="0" quotePrefix="0" xfId="0">
      <alignment horizontal="center" vertical="center"/>
    </xf>
    <xf numFmtId="164" fontId="2" fillId="4" borderId="1" applyAlignment="1" pivotButton="0" quotePrefix="0" xfId="0">
      <alignment horizontal="center" vertical="center"/>
    </xf>
    <xf numFmtId="0" fontId="4" fillId="4" borderId="1" applyAlignment="1" pivotButton="0" quotePrefix="0" xfId="0">
      <alignment horizontal="left" vertical="center"/>
    </xf>
    <xf numFmtId="1" fontId="4" fillId="4" borderId="1" applyAlignment="1" pivotButton="0" quotePrefix="0" xfId="0">
      <alignment horizontal="right" vertical="center"/>
    </xf>
    <xf numFmtId="3" fontId="4" fillId="4" borderId="1" applyAlignment="1" pivotButton="0" quotePrefix="0" xfId="0">
      <alignment horizontal="right" vertical="center"/>
    </xf>
    <xf numFmtId="4" fontId="4" fillId="4" borderId="1" applyAlignment="1" pivotButton="0" quotePrefix="0" xfId="0">
      <alignment horizontal="right" vertical="center"/>
    </xf>
    <xf numFmtId="0" fontId="4" fillId="5" borderId="1" applyAlignment="1" pivotButton="0" quotePrefix="0" xfId="0">
      <alignment horizontal="left" vertical="center"/>
    </xf>
    <xf numFmtId="1" fontId="4" fillId="5" borderId="1" applyAlignment="1" pivotButton="0" quotePrefix="0" xfId="0">
      <alignment horizontal="right" vertical="center"/>
    </xf>
    <xf numFmtId="3" fontId="4" fillId="5" borderId="1" applyAlignment="1" pivotButton="0" quotePrefix="0" xfId="0">
      <alignment horizontal="right" vertical="center"/>
    </xf>
    <xf numFmtId="4" fontId="4" fillId="5" borderId="1" applyAlignment="1" pivotButton="0" quotePrefix="0" xfId="0">
      <alignment horizontal="right" vertical="center"/>
    </xf>
    <xf numFmtId="0" fontId="2" fillId="7" borderId="1" applyAlignment="1" pivotButton="0" quotePrefix="0" xfId="0">
      <alignment horizontal="left" vertical="center"/>
    </xf>
    <xf numFmtId="1" fontId="2" fillId="7" borderId="1" applyAlignment="1" pivotButton="0" quotePrefix="0" xfId="0">
      <alignment horizontal="right" vertical="center"/>
    </xf>
    <xf numFmtId="3" fontId="2" fillId="7" borderId="1" applyAlignment="1" pivotButton="0" quotePrefix="0" xfId="0">
      <alignment horizontal="right" vertical="center"/>
    </xf>
    <xf numFmtId="4" fontId="2" fillId="7" borderId="1" applyAlignment="1" pivotButton="0" quotePrefix="0" xfId="0">
      <alignment horizontal="right" vertical="center"/>
    </xf>
    <xf numFmtId="0" fontId="5" fillId="0" borderId="0" applyAlignment="1" pivotButton="0" quotePrefix="0" xfId="0">
      <alignment horizontal="left" vertical="center"/>
    </xf>
    <xf numFmtId="0" fontId="3" fillId="2" borderId="1" applyAlignment="1" pivotButton="0" quotePrefix="0" xfId="0">
      <alignment horizontal="center" vertical="center" wrapText="1"/>
    </xf>
    <xf numFmtId="0" fontId="4" fillId="4" borderId="1" applyAlignment="1" pivotButton="0" quotePrefix="0" xfId="0">
      <alignment horizontal="right" vertical="center"/>
    </xf>
    <xf numFmtId="0" fontId="4" fillId="5" borderId="1" applyAlignment="1" pivotButton="0" quotePrefix="0" xfId="0">
      <alignment horizontal="right" vertical="center"/>
    </xf>
    <xf numFmtId="0" fontId="4" fillId="6" borderId="1" applyAlignment="1" pivotButton="0" quotePrefix="0" xfId="0">
      <alignment horizontal="left" vertical="center"/>
    </xf>
    <xf numFmtId="3" fontId="4" fillId="6" borderId="1" applyAlignment="1" pivotButton="0" quotePrefix="0" xfId="0">
      <alignment horizontal="right" vertical="center"/>
    </xf>
    <xf numFmtId="164" fontId="4" fillId="6" borderId="1" applyAlignment="1" pivotButton="0" quotePrefix="0" xfId="0">
      <alignment horizontal="center" vertical="center"/>
    </xf>
    <xf numFmtId="0" fontId="4" fillId="6" borderId="1" applyAlignment="1" pivotButton="0" quotePrefix="0" xfId="0">
      <alignment horizontal="center" vertical="center"/>
    </xf>
    <xf numFmtId="0" fontId="4" fillId="4" borderId="1" applyAlignment="1" pivotButton="0" quotePrefix="0" xfId="0">
      <alignment horizontal="center" vertical="center"/>
    </xf>
    <xf numFmtId="2" fontId="4" fillId="4" borderId="1" applyAlignment="1" pivotButton="0" quotePrefix="0" xfId="0">
      <alignment horizontal="right" vertical="center"/>
    </xf>
    <xf numFmtId="165" fontId="4" fillId="4" borderId="1" applyAlignment="1" pivotButton="0" quotePrefix="0" xfId="0">
      <alignment horizontal="right" vertical="center"/>
    </xf>
    <xf numFmtId="0" fontId="4" fillId="5" borderId="1" applyAlignment="1" pivotButton="0" quotePrefix="0" xfId="0">
      <alignment horizontal="center" vertical="center"/>
    </xf>
    <xf numFmtId="2" fontId="4" fillId="5" borderId="1" applyAlignment="1" pivotButton="0" quotePrefix="0" xfId="0">
      <alignment horizontal="right" vertical="center"/>
    </xf>
    <xf numFmtId="165" fontId="4" fillId="5" borderId="1" applyAlignment="1" pivotButton="0" quotePrefix="0" xfId="0">
      <alignment horizontal="right" vertical="center"/>
    </xf>
    <xf numFmtId="2" fontId="4" fillId="6" borderId="1" applyAlignment="1" pivotButton="0" quotePrefix="0" xfId="0">
      <alignment horizontal="left" vertical="center"/>
    </xf>
    <xf numFmtId="0" fontId="4" fillId="0" borderId="1" applyAlignment="1" pivotButton="0" quotePrefix="0" xfId="0">
      <alignment horizontal="left" vertical="center"/>
    </xf>
    <xf numFmtId="0" fontId="5" fillId="0" borderId="0" applyAlignment="1" pivotButton="0" quotePrefix="0" xfId="0">
      <alignment horizontal="left" vertical="top" wrapText="1"/>
    </xf>
    <xf numFmtId="0" fontId="3" fillId="3" borderId="1" pivotButton="0" quotePrefix="0" xfId="0"/>
    <xf numFmtId="0" fontId="0" fillId="0" borderId="1" applyAlignment="1" pivotButton="0" quotePrefix="0" xfId="0">
      <alignment horizontal="left" vertical="top" wrapText="1"/>
    </xf>
    <xf numFmtId="0" fontId="4" fillId="4" borderId="1" applyAlignment="1" pivotButton="0" quotePrefix="0" xfId="0">
      <alignment horizontal="left" vertical="top" wrapText="1"/>
    </xf>
    <xf numFmtId="0" fontId="4" fillId="5" borderId="1" applyAlignment="1" pivotButton="0" quotePrefix="0" xfId="0">
      <alignment horizontal="left" vertical="top" wrapText="1"/>
    </xf>
    <xf numFmtId="0" fontId="2" fillId="4" borderId="1" applyAlignment="1" pivotButton="0" quotePrefix="0" xfId="0">
      <alignment horizontal="left" vertical="top" wrapText="1"/>
    </xf>
    <xf numFmtId="0" fontId="0" fillId="4" borderId="1" applyAlignment="1" pivotButton="0" quotePrefix="0" xfId="0">
      <alignment horizontal="left" vertical="top" wrapText="1"/>
    </xf>
    <xf numFmtId="0" fontId="2" fillId="5" borderId="1" applyAlignment="1" pivotButton="0" quotePrefix="0" xfId="0">
      <alignment horizontal="left" vertical="top" wrapText="1"/>
    </xf>
    <xf numFmtId="0" fontId="0" fillId="5" borderId="1" applyAlignment="1" pivotButton="0" quotePrefix="0" xfId="0">
      <alignment horizontal="left" vertical="top" wrapText="1"/>
    </xf>
    <xf numFmtId="0" fontId="0" fillId="0" borderId="4" pivotButton="0" quotePrefix="0" xfId="0"/>
    <xf numFmtId="0" fontId="0" fillId="0" borderId="5" pivotButton="0" quotePrefix="0" xfId="0"/>
    <xf numFmtId="164" fontId="2" fillId="6" borderId="1" applyAlignment="1" pivotButton="0" quotePrefix="0" xfId="0">
      <alignment horizontal="center" vertical="center"/>
    </xf>
    <xf numFmtId="164" fontId="2" fillId="4" borderId="1" applyAlignment="1" pivotButton="0" quotePrefix="0" xfId="0">
      <alignment horizontal="center" vertical="center"/>
    </xf>
    <xf numFmtId="164" fontId="4" fillId="6" borderId="1" applyAlignment="1" pivotButton="0" quotePrefix="0" xfId="0">
      <alignment horizontal="center" vertical="center"/>
    </xf>
    <xf numFmtId="165" fontId="4" fillId="4" borderId="1" applyAlignment="1" pivotButton="0" quotePrefix="0" xfId="0">
      <alignment horizontal="right" vertical="center"/>
    </xf>
    <xf numFmtId="165" fontId="4" fillId="5" borderId="1" applyAlignment="1" pivotButton="0" quotePrefix="0" xfId="0">
      <alignment horizontal="right" vertical="center"/>
    </xf>
  </cellXfs>
  <cellStyles count="1">
    <cellStyle name="Normal" xfId="0" builtinId="0" hidden="0"/>
  </cellStyles>
  <dxfs count="2">
    <dxf>
      <font>
        <name val="Aptos"/>
        <b val="1"/>
        <color rgb="00FFFFFF"/>
        <sz val="10"/>
      </font>
      <fill>
        <patternFill patternType="solid">
          <fgColor rgb="00B8441C"/>
        </patternFill>
      </fill>
    </dxf>
    <dxf>
      <font>
        <name val="Aptos"/>
        <b val="1"/>
        <color rgb="00FFFFFF"/>
        <sz val="10"/>
      </font>
      <fill>
        <patternFill patternType="solid">
          <fgColor rgb="00397A6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Überfällige Menge je Kunde</a:t>
            </a:r>
          </a:p>
        </rich>
      </tx>
    </title>
    <plotArea>
      <barChart>
        <barDir val="bar"/>
        <grouping val="clustered"/>
        <ser>
          <idx val="0"/>
          <order val="0"/>
          <tx>
            <strRef>
              <f>'Zusammenfassung'!C16</f>
            </strRef>
          </tx>
          <spPr>
            <a:solidFill xmlns:a="http://schemas.openxmlformats.org/drawingml/2006/main">
              <a:srgbClr val="B8441C"/>
            </a:solidFill>
            <a:ln xmlns:a="http://schemas.openxmlformats.org/drawingml/2006/main">
              <a:solidFill>
                <a:srgbClr val="B8441C"/>
              </a:solidFill>
              <a:prstDash val="solid"/>
            </a:ln>
          </spPr>
          <cat>
            <numRef>
              <f>'Zusammenfassung'!$A$17:$A$21</f>
            </numRef>
          </cat>
          <val>
            <numRef>
              <f>'Zusammenfassung'!$C$17:$C$21</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Offene Menge (Stk)</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Kunde</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9</col>
      <colOff>0</colOff>
      <row>3</row>
      <rowOff>0</rowOff>
    </from>
    <ext cx="8640000" cy="48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397A62"/>
    <outlinePr summaryBelow="1" summaryRight="1"/>
    <pageSetUpPr fitToPage="1"/>
  </sheetPr>
  <dimension ref="A1:H35"/>
  <sheetViews>
    <sheetView showGridLines="0" workbookViewId="0">
      <pane ySplit="10" topLeftCell="A11" activePane="bottomLeft" state="frozen"/>
      <selection pane="bottomLeft" activeCell="A1" sqref="A1"/>
    </sheetView>
  </sheetViews>
  <sheetFormatPr baseColWidth="8" defaultRowHeight="15"/>
  <cols>
    <col width="24" customWidth="1" min="1" max="1"/>
    <col width="21" customWidth="1" min="2" max="2"/>
    <col width="23" customWidth="1" min="3" max="3"/>
    <col width="20" customWidth="1" min="4" max="4"/>
    <col width="22" customWidth="1" min="5" max="5"/>
    <col width="21" customWidth="1" min="6" max="6"/>
    <col width="22" customWidth="1" min="7" max="7"/>
    <col width="17" customWidth="1" min="8" max="8"/>
    <col width="3" customWidth="1" min="9" max="9"/>
    <col width="14" customWidth="1" min="10" max="10"/>
  </cols>
  <sheetData>
    <row r="1" ht="27" customHeight="1">
      <c r="A1" s="1" t="inlineStr">
        <is>
          <t>Zusammenfassung – Fertigungsrückstand</t>
        </is>
      </c>
      <c r="B1" s="50" t="n"/>
      <c r="C1" s="50" t="n"/>
      <c r="D1" s="50" t="n"/>
      <c r="E1" s="50" t="n"/>
      <c r="F1" s="50" t="n"/>
      <c r="G1" s="50" t="n"/>
      <c r="H1" s="51" t="n"/>
    </row>
    <row r="2" ht="22" customHeight="1">
      <c r="A2" s="3" t="inlineStr">
        <is>
          <t>Zweck</t>
        </is>
      </c>
      <c r="B2" s="4" t="inlineStr">
        <is>
          <t>Überfälligen Fertigungsrückstand nach Kunde, Rückstandstagen und aktueller Phase transparent priorisieren.</t>
        </is>
      </c>
    </row>
    <row r="3" ht="22" customHeight="1">
      <c r="A3" s="3" t="inlineStr">
        <is>
          <t>Datenquelle</t>
        </is>
      </c>
      <c r="B3" s="4" t="inlineStr">
        <is>
          <t>Manuell gepflegte Aufträge im Blatt Rückstand sowie Planzeiten und Kapazitätsannahmen im Blatt Parameter.</t>
        </is>
      </c>
    </row>
    <row r="4" ht="22" customHeight="1">
      <c r="A4" s="3" t="inlineStr">
        <is>
          <t>Sichtbares Ergebnis</t>
        </is>
      </c>
      <c r="B4" s="4" t="inlineStr">
        <is>
          <t>Kennzahlen, Kunden- und Phasenverdichtung, Mengenvergleich und Top-Liste der am längsten überfälligen Aufträge.</t>
        </is>
      </c>
    </row>
    <row r="5" ht="22" customHeight="1">
      <c r="A5" s="3" t="inlineStr">
        <is>
          <t>Nutzer</t>
        </is>
      </c>
      <c r="B5" s="4" t="inlineStr">
        <is>
          <t>Fertigungssteuerung und Schichtkoordination; keine personenbezogene Zuordnung.</t>
        </is>
      </c>
    </row>
    <row r="6" ht="22" customHeight="1">
      <c r="A6" s="3" t="inlineStr">
        <is>
          <t>Zeitpunkt</t>
        </is>
      </c>
      <c r="B6" s="4" t="inlineStr">
        <is>
          <t>Tägliche Priorisierungsrunde oder anlassbezogene Abstimmung nach manueller Aktualisierung und Neuberechnung.</t>
        </is>
      </c>
    </row>
    <row r="7" ht="22" customHeight="1">
      <c r="A7" s="3" t="inlineStr">
        <is>
          <t>Entscheidung</t>
        </is>
      </c>
      <c r="B7" s="4" t="inlineStr">
        <is>
          <t>Welche überfälligen Aufträge innerhalb der verfügbaren Kapazität zuerst abgestimmt und bearbeitet werden sollen.</t>
        </is>
      </c>
    </row>
    <row r="8" ht="22" customHeight="1">
      <c r="A8" t="inlineStr">
        <is>
          <t>Stichtag</t>
        </is>
      </c>
      <c r="B8" s="52" t="n">
        <v>46274</v>
      </c>
    </row>
    <row r="9" ht="22" customHeight="1">
      <c r="A9" s="6" t="inlineStr">
        <is>
          <t>Eingaben</t>
        </is>
      </c>
      <c r="B9" t="inlineStr">
        <is>
          <t>Gelb markierte Felder manuell pflegen; anschließend Arbeitsmappe vollständig neu berechnen.</t>
        </is>
      </c>
    </row>
    <row r="10"/>
    <row r="11">
      <c r="A11" s="7" t="inlineStr">
        <is>
          <t>Überfällige Aufträge</t>
        </is>
      </c>
      <c r="C11" s="7" t="inlineStr">
        <is>
          <t>Offene Menge (Stk)</t>
        </is>
      </c>
      <c r="E11" s="7" t="inlineStr">
        <is>
          <t>Restaufwand (h)</t>
        </is>
      </c>
      <c r="G11" s="7" t="inlineStr">
        <is>
          <t>Max. Rückstand (Tage)</t>
        </is>
      </c>
    </row>
    <row r="12">
      <c r="A12" s="8">
        <f>IFERROR(COUNTIF('Rückstand'!$N$6:$N$105,"Ja"),0)</f>
        <v/>
      </c>
      <c r="C12" s="9">
        <f>IFERROR(SUMIFS('Rückstand'!$L$6:$L$105,'Rückstand'!$N$6:$N$105,"Ja"),0)</f>
        <v/>
      </c>
      <c r="E12" s="10">
        <f>IFERROR(SUMIFS('Rückstand'!$P$6:$P$105,'Rückstand'!$N$6:$N$105,"Ja"),0)</f>
        <v/>
      </c>
      <c r="G12" s="8">
        <f>IFERROR(MAX('Rückstand'!$M$6:$M$105),0)</f>
        <v/>
      </c>
    </row>
    <row r="13">
      <c r="A13" s="7" t="inlineStr">
        <is>
          <t>Kapazität im Horizont (h)</t>
        </is>
      </c>
      <c r="C13" s="7" t="inlineStr">
        <is>
          <t>Auslastung durch Rückstand</t>
        </is>
      </c>
      <c r="E13" s="7" t="inlineStr">
        <is>
          <t>Prüfhinweise</t>
        </is>
      </c>
      <c r="G13" s="7" t="inlineStr">
        <is>
          <t>Auswertungsstichtag</t>
        </is>
      </c>
    </row>
    <row r="14">
      <c r="A14" s="10">
        <f>IFERROR('Parameter'!$Q$6*'Parameter'!$Q$7,0)</f>
        <v/>
      </c>
      <c r="C14" s="11">
        <f>IFERROR($E$12/$A$14,0)</f>
        <v/>
      </c>
      <c r="E14" s="8">
        <f>IFERROR(COUNTIFS('Rückstand'!$A$6:$A$105,"&lt;&gt;",'Rückstand'!$Q$6:$Q$105,"&lt;&gt;OK"),0)</f>
        <v/>
      </c>
      <c r="G14" s="53">
        <f>$B$8</f>
        <v/>
      </c>
    </row>
    <row r="15"/>
    <row r="16">
      <c r="A16" s="7" t="inlineStr">
        <is>
          <t>Kunde</t>
        </is>
      </c>
      <c r="B16" s="7" t="inlineStr">
        <is>
          <t>Überfällige Aufträge</t>
        </is>
      </c>
      <c r="C16" s="7" t="inlineStr">
        <is>
          <t>Offene Menge (Stk)</t>
        </is>
      </c>
      <c r="D16" s="7" t="inlineStr">
        <is>
          <t>Restaufwand (h)</t>
        </is>
      </c>
      <c r="F16" s="7" t="inlineStr">
        <is>
          <t>Aktuelle Phase</t>
        </is>
      </c>
      <c r="G16" s="7" t="inlineStr">
        <is>
          <t>Überfällige Aufträge</t>
        </is>
      </c>
      <c r="H16" s="7" t="inlineStr">
        <is>
          <t>Restaufwand (h)</t>
        </is>
      </c>
    </row>
    <row r="17">
      <c r="A17" s="13" t="inlineStr">
        <is>
          <t>Fiktivkunde Nord</t>
        </is>
      </c>
      <c r="B17" s="14">
        <f>IFERROR(COUNTIFS('Rückstand'!$B$6:$B$105,$A17,'Rückstand'!$N$6:$N$105,"Ja"),0)</f>
        <v/>
      </c>
      <c r="C17" s="15">
        <f>IFERROR(SUMIFS('Rückstand'!$L$6:$L$105,'Rückstand'!$B$6:$B$105,$A17,'Rückstand'!$N$6:$N$105,"Ja"),0)</f>
        <v/>
      </c>
      <c r="D17" s="16">
        <f>IFERROR(SUMIFS('Rückstand'!$P$6:$P$105,'Rückstand'!$B$6:$B$105,$A17,'Rückstand'!$N$6:$N$105,"Ja"),0)</f>
        <v/>
      </c>
      <c r="F17" s="13" t="inlineStr">
        <is>
          <t>Zuschnitt</t>
        </is>
      </c>
      <c r="G17" s="14">
        <f>IFERROR(COUNTIFS('Rückstand'!$G$6:$G$105,$F17,'Rückstand'!$N$6:$N$105,"Ja"),0)</f>
        <v/>
      </c>
      <c r="H17" s="16">
        <f>IFERROR(SUMIFS('Rückstand'!$P$6:$P$105,'Rückstand'!$G$6:$G$105,$F17,'Rückstand'!$N$6:$N$105,"Ja"),0)</f>
        <v/>
      </c>
    </row>
    <row r="18">
      <c r="A18" s="17" t="inlineStr">
        <is>
          <t>Fiktivkunde Elbe</t>
        </is>
      </c>
      <c r="B18" s="18">
        <f>IFERROR(COUNTIFS('Rückstand'!$B$6:$B$105,$A18,'Rückstand'!$N$6:$N$105,"Ja"),0)</f>
        <v/>
      </c>
      <c r="C18" s="19">
        <f>IFERROR(SUMIFS('Rückstand'!$L$6:$L$105,'Rückstand'!$B$6:$B$105,$A18,'Rückstand'!$N$6:$N$105,"Ja"),0)</f>
        <v/>
      </c>
      <c r="D18" s="20">
        <f>IFERROR(SUMIFS('Rückstand'!$P$6:$P$105,'Rückstand'!$B$6:$B$105,$A18,'Rückstand'!$N$6:$N$105,"Ja"),0)</f>
        <v/>
      </c>
      <c r="F18" s="17" t="inlineStr">
        <is>
          <t>Bearbeitung</t>
        </is>
      </c>
      <c r="G18" s="18">
        <f>IFERROR(COUNTIFS('Rückstand'!$G$6:$G$105,$F18,'Rückstand'!$N$6:$N$105,"Ja"),0)</f>
        <v/>
      </c>
      <c r="H18" s="20">
        <f>IFERROR(SUMIFS('Rückstand'!$P$6:$P$105,'Rückstand'!$G$6:$G$105,$F18,'Rückstand'!$N$6:$N$105,"Ja"),0)</f>
        <v/>
      </c>
    </row>
    <row r="19">
      <c r="A19" s="13" t="inlineStr">
        <is>
          <t>Fiktivkunde Heide</t>
        </is>
      </c>
      <c r="B19" s="14">
        <f>IFERROR(COUNTIFS('Rückstand'!$B$6:$B$105,$A19,'Rückstand'!$N$6:$N$105,"Ja"),0)</f>
        <v/>
      </c>
      <c r="C19" s="15">
        <f>IFERROR(SUMIFS('Rückstand'!$L$6:$L$105,'Rückstand'!$B$6:$B$105,$A19,'Rückstand'!$N$6:$N$105,"Ja"),0)</f>
        <v/>
      </c>
      <c r="D19" s="16">
        <f>IFERROR(SUMIFS('Rückstand'!$P$6:$P$105,'Rückstand'!$B$6:$B$105,$A19,'Rückstand'!$N$6:$N$105,"Ja"),0)</f>
        <v/>
      </c>
      <c r="F19" s="13" t="inlineStr">
        <is>
          <t>Montage</t>
        </is>
      </c>
      <c r="G19" s="14">
        <f>IFERROR(COUNTIFS('Rückstand'!$G$6:$G$105,$F19,'Rückstand'!$N$6:$N$105,"Ja"),0)</f>
        <v/>
      </c>
      <c r="H19" s="16">
        <f>IFERROR(SUMIFS('Rückstand'!$P$6:$P$105,'Rückstand'!$G$6:$G$105,$F19,'Rückstand'!$N$6:$N$105,"Ja"),0)</f>
        <v/>
      </c>
    </row>
    <row r="20">
      <c r="A20" s="17" t="inlineStr">
        <is>
          <t>Fiktivkunde Ufer</t>
        </is>
      </c>
      <c r="B20" s="18">
        <f>IFERROR(COUNTIFS('Rückstand'!$B$6:$B$105,$A20,'Rückstand'!$N$6:$N$105,"Ja"),0)</f>
        <v/>
      </c>
      <c r="C20" s="19">
        <f>IFERROR(SUMIFS('Rückstand'!$L$6:$L$105,'Rückstand'!$B$6:$B$105,$A20,'Rückstand'!$N$6:$N$105,"Ja"),0)</f>
        <v/>
      </c>
      <c r="D20" s="20">
        <f>IFERROR(SUMIFS('Rückstand'!$P$6:$P$105,'Rückstand'!$B$6:$B$105,$A20,'Rückstand'!$N$6:$N$105,"Ja"),0)</f>
        <v/>
      </c>
      <c r="F20" s="17" t="inlineStr">
        <is>
          <t>Prüfung</t>
        </is>
      </c>
      <c r="G20" s="18">
        <f>IFERROR(COUNTIFS('Rückstand'!$G$6:$G$105,$F20,'Rückstand'!$N$6:$N$105,"Ja"),0)</f>
        <v/>
      </c>
      <c r="H20" s="20">
        <f>IFERROR(SUMIFS('Rückstand'!$P$6:$P$105,'Rückstand'!$G$6:$G$105,$F20,'Rückstand'!$N$6:$N$105,"Ja"),0)</f>
        <v/>
      </c>
    </row>
    <row r="21">
      <c r="A21" s="13" t="inlineStr">
        <is>
          <t>Fiktivkunde Tal</t>
        </is>
      </c>
      <c r="B21" s="14">
        <f>IFERROR(COUNTIFS('Rückstand'!$B$6:$B$105,$A21,'Rückstand'!$N$6:$N$105,"Ja"),0)</f>
        <v/>
      </c>
      <c r="C21" s="15">
        <f>IFERROR(SUMIFS('Rückstand'!$L$6:$L$105,'Rückstand'!$B$6:$B$105,$A21,'Rückstand'!$N$6:$N$105,"Ja"),0)</f>
        <v/>
      </c>
      <c r="D21" s="16">
        <f>IFERROR(SUMIFS('Rückstand'!$P$6:$P$105,'Rückstand'!$B$6:$B$105,$A21,'Rückstand'!$N$6:$N$105,"Ja"),0)</f>
        <v/>
      </c>
      <c r="F21" s="13" t="inlineStr">
        <is>
          <t>Verpackung</t>
        </is>
      </c>
      <c r="G21" s="14">
        <f>IFERROR(COUNTIFS('Rückstand'!$G$6:$G$105,$F21,'Rückstand'!$N$6:$N$105,"Ja"),0)</f>
        <v/>
      </c>
      <c r="H21" s="16">
        <f>IFERROR(SUMIFS('Rückstand'!$P$6:$P$105,'Rückstand'!$G$6:$G$105,$F21,'Rückstand'!$N$6:$N$105,"Ja"),0)</f>
        <v/>
      </c>
    </row>
    <row r="22">
      <c r="A22" s="21" t="inlineStr">
        <is>
          <t>Gesamt</t>
        </is>
      </c>
      <c r="B22" s="22">
        <f>IFERROR(SUM($B$17:$B$21),0)</f>
        <v/>
      </c>
      <c r="C22" s="23">
        <f>IFERROR(SUM($C$17:$C$21),0)</f>
        <v/>
      </c>
      <c r="D22" s="24">
        <f>IFERROR(SUM($D$17:$D$21),0)</f>
        <v/>
      </c>
      <c r="F22" s="17" t="inlineStr">
        <is>
          <t>Bereit</t>
        </is>
      </c>
      <c r="G22" s="18">
        <f>IFERROR(COUNTIFS('Rückstand'!$G$6:$G$105,$F22,'Rückstand'!$N$6:$N$105,"Ja"),0)</f>
        <v/>
      </c>
      <c r="H22" s="20">
        <f>IFERROR(SUMIFS('Rückstand'!$P$6:$P$105,'Rückstand'!$G$6:$G$105,$F22,'Rückstand'!$N$6:$N$105,"Ja"),0)</f>
        <v/>
      </c>
    </row>
    <row r="23"/>
    <row r="24">
      <c r="A24" s="6" t="inlineStr">
        <is>
          <t>Priorisierung</t>
        </is>
      </c>
      <c r="B24" s="25" t="inlineStr">
        <is>
          <t>Top-Liste nach Rückstandstagen; für kundenweise Bearbeitung im Blatt Rückstand zusätzlich nach Kunde und Phase filtern oder sortieren.</t>
        </is>
      </c>
    </row>
    <row r="25">
      <c r="A25" s="26" t="inlineStr">
        <is>
          <t>Rang</t>
        </is>
      </c>
      <c r="B25" s="26" t="inlineStr">
        <is>
          <t>Auftrag-ID</t>
        </is>
      </c>
      <c r="C25" s="26" t="inlineStr">
        <is>
          <t>Kunde</t>
        </is>
      </c>
      <c r="D25" s="26" t="inlineStr">
        <is>
          <t>Tage Rückstand</t>
        </is>
      </c>
      <c r="E25" s="26" t="inlineStr">
        <is>
          <t>Aktuelle Phase</t>
        </is>
      </c>
      <c r="F25" s="26" t="inlineStr">
        <is>
          <t>Offene Menge (Stk)</t>
        </is>
      </c>
      <c r="G25" s="26" t="inlineStr">
        <is>
          <t>Restaufwand (h)</t>
        </is>
      </c>
      <c r="H25" s="26" t="inlineStr">
        <is>
          <t>Priorität</t>
        </is>
      </c>
    </row>
    <row r="26">
      <c r="A26" s="27" t="n">
        <v>1</v>
      </c>
      <c r="B26" s="13">
        <f>IFERROR(INDEX('Rückstand'!$A$6:$A$105,MATCH(LARGE('Rückstand'!$R$6:$R$105,$A26),'Rückstand'!$R$6:$R$105,0)),"")</f>
        <v/>
      </c>
      <c r="C26" s="13">
        <f>IFERROR(INDEX('Rückstand'!$B$6:$B$105,MATCH(LARGE('Rückstand'!$R$6:$R$105,$A26),'Rückstand'!$R$6:$R$105,0)),"")</f>
        <v/>
      </c>
      <c r="D26" s="14">
        <f>IFERROR(INDEX('Rückstand'!$M$6:$M$105,MATCH(LARGE('Rückstand'!$R$6:$R$105,$A26),'Rückstand'!$R$6:$R$105,0)),"")</f>
        <v/>
      </c>
      <c r="E26" s="13">
        <f>IFERROR(INDEX('Rückstand'!$G$6:$G$105,MATCH(LARGE('Rückstand'!$R$6:$R$105,$A26),'Rückstand'!$R$6:$R$105,0)),"")</f>
        <v/>
      </c>
      <c r="F26" s="15">
        <f>IFERROR(INDEX('Rückstand'!$L$6:$L$105,MATCH(LARGE('Rückstand'!$R$6:$R$105,$A26),'Rückstand'!$R$6:$R$105,0)),"")</f>
        <v/>
      </c>
      <c r="G26" s="16">
        <f>IFERROR(INDEX('Rückstand'!$P$6:$P$105,MATCH(LARGE('Rückstand'!$R$6:$R$105,$A26),'Rückstand'!$R$6:$R$105,0)),"")</f>
        <v/>
      </c>
      <c r="H26" s="13">
        <f>IFERROR(INDEX('Rückstand'!$K$6:$K$105,MATCH(LARGE('Rückstand'!$R$6:$R$105,$A26),'Rückstand'!$R$6:$R$105,0)),"")</f>
        <v/>
      </c>
    </row>
    <row r="27">
      <c r="A27" s="28" t="n">
        <v>2</v>
      </c>
      <c r="B27" s="17">
        <f>IFERROR(INDEX('Rückstand'!$A$6:$A$105,MATCH(LARGE('Rückstand'!$R$6:$R$105,$A27),'Rückstand'!$R$6:$R$105,0)),"")</f>
        <v/>
      </c>
      <c r="C27" s="17">
        <f>IFERROR(INDEX('Rückstand'!$B$6:$B$105,MATCH(LARGE('Rückstand'!$R$6:$R$105,$A27),'Rückstand'!$R$6:$R$105,0)),"")</f>
        <v/>
      </c>
      <c r="D27" s="18">
        <f>IFERROR(INDEX('Rückstand'!$M$6:$M$105,MATCH(LARGE('Rückstand'!$R$6:$R$105,$A27),'Rückstand'!$R$6:$R$105,0)),"")</f>
        <v/>
      </c>
      <c r="E27" s="17">
        <f>IFERROR(INDEX('Rückstand'!$G$6:$G$105,MATCH(LARGE('Rückstand'!$R$6:$R$105,$A27),'Rückstand'!$R$6:$R$105,0)),"")</f>
        <v/>
      </c>
      <c r="F27" s="19">
        <f>IFERROR(INDEX('Rückstand'!$L$6:$L$105,MATCH(LARGE('Rückstand'!$R$6:$R$105,$A27),'Rückstand'!$R$6:$R$105,0)),"")</f>
        <v/>
      </c>
      <c r="G27" s="20">
        <f>IFERROR(INDEX('Rückstand'!$P$6:$P$105,MATCH(LARGE('Rückstand'!$R$6:$R$105,$A27),'Rückstand'!$R$6:$R$105,0)),"")</f>
        <v/>
      </c>
      <c r="H27" s="17">
        <f>IFERROR(INDEX('Rückstand'!$K$6:$K$105,MATCH(LARGE('Rückstand'!$R$6:$R$105,$A27),'Rückstand'!$R$6:$R$105,0)),"")</f>
        <v/>
      </c>
    </row>
    <row r="28">
      <c r="A28" s="27" t="n">
        <v>3</v>
      </c>
      <c r="B28" s="13">
        <f>IFERROR(INDEX('Rückstand'!$A$6:$A$105,MATCH(LARGE('Rückstand'!$R$6:$R$105,$A28),'Rückstand'!$R$6:$R$105,0)),"")</f>
        <v/>
      </c>
      <c r="C28" s="13">
        <f>IFERROR(INDEX('Rückstand'!$B$6:$B$105,MATCH(LARGE('Rückstand'!$R$6:$R$105,$A28),'Rückstand'!$R$6:$R$105,0)),"")</f>
        <v/>
      </c>
      <c r="D28" s="14">
        <f>IFERROR(INDEX('Rückstand'!$M$6:$M$105,MATCH(LARGE('Rückstand'!$R$6:$R$105,$A28),'Rückstand'!$R$6:$R$105,0)),"")</f>
        <v/>
      </c>
      <c r="E28" s="13">
        <f>IFERROR(INDEX('Rückstand'!$G$6:$G$105,MATCH(LARGE('Rückstand'!$R$6:$R$105,$A28),'Rückstand'!$R$6:$R$105,0)),"")</f>
        <v/>
      </c>
      <c r="F28" s="15">
        <f>IFERROR(INDEX('Rückstand'!$L$6:$L$105,MATCH(LARGE('Rückstand'!$R$6:$R$105,$A28),'Rückstand'!$R$6:$R$105,0)),"")</f>
        <v/>
      </c>
      <c r="G28" s="16">
        <f>IFERROR(INDEX('Rückstand'!$P$6:$P$105,MATCH(LARGE('Rückstand'!$R$6:$R$105,$A28),'Rückstand'!$R$6:$R$105,0)),"")</f>
        <v/>
      </c>
      <c r="H28" s="13">
        <f>IFERROR(INDEX('Rückstand'!$K$6:$K$105,MATCH(LARGE('Rückstand'!$R$6:$R$105,$A28),'Rückstand'!$R$6:$R$105,0)),"")</f>
        <v/>
      </c>
    </row>
    <row r="29">
      <c r="A29" s="28" t="n">
        <v>4</v>
      </c>
      <c r="B29" s="17">
        <f>IFERROR(INDEX('Rückstand'!$A$6:$A$105,MATCH(LARGE('Rückstand'!$R$6:$R$105,$A29),'Rückstand'!$R$6:$R$105,0)),"")</f>
        <v/>
      </c>
      <c r="C29" s="17">
        <f>IFERROR(INDEX('Rückstand'!$B$6:$B$105,MATCH(LARGE('Rückstand'!$R$6:$R$105,$A29),'Rückstand'!$R$6:$R$105,0)),"")</f>
        <v/>
      </c>
      <c r="D29" s="18">
        <f>IFERROR(INDEX('Rückstand'!$M$6:$M$105,MATCH(LARGE('Rückstand'!$R$6:$R$105,$A29),'Rückstand'!$R$6:$R$105,0)),"")</f>
        <v/>
      </c>
      <c r="E29" s="17">
        <f>IFERROR(INDEX('Rückstand'!$G$6:$G$105,MATCH(LARGE('Rückstand'!$R$6:$R$105,$A29),'Rückstand'!$R$6:$R$105,0)),"")</f>
        <v/>
      </c>
      <c r="F29" s="19">
        <f>IFERROR(INDEX('Rückstand'!$L$6:$L$105,MATCH(LARGE('Rückstand'!$R$6:$R$105,$A29),'Rückstand'!$R$6:$R$105,0)),"")</f>
        <v/>
      </c>
      <c r="G29" s="20">
        <f>IFERROR(INDEX('Rückstand'!$P$6:$P$105,MATCH(LARGE('Rückstand'!$R$6:$R$105,$A29),'Rückstand'!$R$6:$R$105,0)),"")</f>
        <v/>
      </c>
      <c r="H29" s="17">
        <f>IFERROR(INDEX('Rückstand'!$K$6:$K$105,MATCH(LARGE('Rückstand'!$R$6:$R$105,$A29),'Rückstand'!$R$6:$R$105,0)),"")</f>
        <v/>
      </c>
    </row>
    <row r="30">
      <c r="A30" s="27" t="n">
        <v>5</v>
      </c>
      <c r="B30" s="13">
        <f>IFERROR(INDEX('Rückstand'!$A$6:$A$105,MATCH(LARGE('Rückstand'!$R$6:$R$105,$A30),'Rückstand'!$R$6:$R$105,0)),"")</f>
        <v/>
      </c>
      <c r="C30" s="13">
        <f>IFERROR(INDEX('Rückstand'!$B$6:$B$105,MATCH(LARGE('Rückstand'!$R$6:$R$105,$A30),'Rückstand'!$R$6:$R$105,0)),"")</f>
        <v/>
      </c>
      <c r="D30" s="14">
        <f>IFERROR(INDEX('Rückstand'!$M$6:$M$105,MATCH(LARGE('Rückstand'!$R$6:$R$105,$A30),'Rückstand'!$R$6:$R$105,0)),"")</f>
        <v/>
      </c>
      <c r="E30" s="13">
        <f>IFERROR(INDEX('Rückstand'!$G$6:$G$105,MATCH(LARGE('Rückstand'!$R$6:$R$105,$A30),'Rückstand'!$R$6:$R$105,0)),"")</f>
        <v/>
      </c>
      <c r="F30" s="15">
        <f>IFERROR(INDEX('Rückstand'!$L$6:$L$105,MATCH(LARGE('Rückstand'!$R$6:$R$105,$A30),'Rückstand'!$R$6:$R$105,0)),"")</f>
        <v/>
      </c>
      <c r="G30" s="16">
        <f>IFERROR(INDEX('Rückstand'!$P$6:$P$105,MATCH(LARGE('Rückstand'!$R$6:$R$105,$A30),'Rückstand'!$R$6:$R$105,0)),"")</f>
        <v/>
      </c>
      <c r="H30" s="13">
        <f>IFERROR(INDEX('Rückstand'!$K$6:$K$105,MATCH(LARGE('Rückstand'!$R$6:$R$105,$A30),'Rückstand'!$R$6:$R$105,0)),"")</f>
        <v/>
      </c>
    </row>
    <row r="31">
      <c r="A31" s="28" t="n">
        <v>6</v>
      </c>
      <c r="B31" s="17">
        <f>IFERROR(INDEX('Rückstand'!$A$6:$A$105,MATCH(LARGE('Rückstand'!$R$6:$R$105,$A31),'Rückstand'!$R$6:$R$105,0)),"")</f>
        <v/>
      </c>
      <c r="C31" s="17">
        <f>IFERROR(INDEX('Rückstand'!$B$6:$B$105,MATCH(LARGE('Rückstand'!$R$6:$R$105,$A31),'Rückstand'!$R$6:$R$105,0)),"")</f>
        <v/>
      </c>
      <c r="D31" s="18">
        <f>IFERROR(INDEX('Rückstand'!$M$6:$M$105,MATCH(LARGE('Rückstand'!$R$6:$R$105,$A31),'Rückstand'!$R$6:$R$105,0)),"")</f>
        <v/>
      </c>
      <c r="E31" s="17">
        <f>IFERROR(INDEX('Rückstand'!$G$6:$G$105,MATCH(LARGE('Rückstand'!$R$6:$R$105,$A31),'Rückstand'!$R$6:$R$105,0)),"")</f>
        <v/>
      </c>
      <c r="F31" s="19">
        <f>IFERROR(INDEX('Rückstand'!$L$6:$L$105,MATCH(LARGE('Rückstand'!$R$6:$R$105,$A31),'Rückstand'!$R$6:$R$105,0)),"")</f>
        <v/>
      </c>
      <c r="G31" s="20">
        <f>IFERROR(INDEX('Rückstand'!$P$6:$P$105,MATCH(LARGE('Rückstand'!$R$6:$R$105,$A31),'Rückstand'!$R$6:$R$105,0)),"")</f>
        <v/>
      </c>
      <c r="H31" s="17">
        <f>IFERROR(INDEX('Rückstand'!$K$6:$K$105,MATCH(LARGE('Rückstand'!$R$6:$R$105,$A31),'Rückstand'!$R$6:$R$105,0)),"")</f>
        <v/>
      </c>
    </row>
    <row r="32">
      <c r="A32" s="27" t="n">
        <v>7</v>
      </c>
      <c r="B32" s="13">
        <f>IFERROR(INDEX('Rückstand'!$A$6:$A$105,MATCH(LARGE('Rückstand'!$R$6:$R$105,$A32),'Rückstand'!$R$6:$R$105,0)),"")</f>
        <v/>
      </c>
      <c r="C32" s="13">
        <f>IFERROR(INDEX('Rückstand'!$B$6:$B$105,MATCH(LARGE('Rückstand'!$R$6:$R$105,$A32),'Rückstand'!$R$6:$R$105,0)),"")</f>
        <v/>
      </c>
      <c r="D32" s="14">
        <f>IFERROR(INDEX('Rückstand'!$M$6:$M$105,MATCH(LARGE('Rückstand'!$R$6:$R$105,$A32),'Rückstand'!$R$6:$R$105,0)),"")</f>
        <v/>
      </c>
      <c r="E32" s="13">
        <f>IFERROR(INDEX('Rückstand'!$G$6:$G$105,MATCH(LARGE('Rückstand'!$R$6:$R$105,$A32),'Rückstand'!$R$6:$R$105,0)),"")</f>
        <v/>
      </c>
      <c r="F32" s="15">
        <f>IFERROR(INDEX('Rückstand'!$L$6:$L$105,MATCH(LARGE('Rückstand'!$R$6:$R$105,$A32),'Rückstand'!$R$6:$R$105,0)),"")</f>
        <v/>
      </c>
      <c r="G32" s="16">
        <f>IFERROR(INDEX('Rückstand'!$P$6:$P$105,MATCH(LARGE('Rückstand'!$R$6:$R$105,$A32),'Rückstand'!$R$6:$R$105,0)),"")</f>
        <v/>
      </c>
      <c r="H32" s="13">
        <f>IFERROR(INDEX('Rückstand'!$K$6:$K$105,MATCH(LARGE('Rückstand'!$R$6:$R$105,$A32),'Rückstand'!$R$6:$R$105,0)),"")</f>
        <v/>
      </c>
    </row>
    <row r="33">
      <c r="A33" s="28" t="n">
        <v>8</v>
      </c>
      <c r="B33" s="17">
        <f>IFERROR(INDEX('Rückstand'!$A$6:$A$105,MATCH(LARGE('Rückstand'!$R$6:$R$105,$A33),'Rückstand'!$R$6:$R$105,0)),"")</f>
        <v/>
      </c>
      <c r="C33" s="17">
        <f>IFERROR(INDEX('Rückstand'!$B$6:$B$105,MATCH(LARGE('Rückstand'!$R$6:$R$105,$A33),'Rückstand'!$R$6:$R$105,0)),"")</f>
        <v/>
      </c>
      <c r="D33" s="18">
        <f>IFERROR(INDEX('Rückstand'!$M$6:$M$105,MATCH(LARGE('Rückstand'!$R$6:$R$105,$A33),'Rückstand'!$R$6:$R$105,0)),"")</f>
        <v/>
      </c>
      <c r="E33" s="17">
        <f>IFERROR(INDEX('Rückstand'!$G$6:$G$105,MATCH(LARGE('Rückstand'!$R$6:$R$105,$A33),'Rückstand'!$R$6:$R$105,0)),"")</f>
        <v/>
      </c>
      <c r="F33" s="19">
        <f>IFERROR(INDEX('Rückstand'!$L$6:$L$105,MATCH(LARGE('Rückstand'!$R$6:$R$105,$A33),'Rückstand'!$R$6:$R$105,0)),"")</f>
        <v/>
      </c>
      <c r="G33" s="20">
        <f>IFERROR(INDEX('Rückstand'!$P$6:$P$105,MATCH(LARGE('Rückstand'!$R$6:$R$105,$A33),'Rückstand'!$R$6:$R$105,0)),"")</f>
        <v/>
      </c>
      <c r="H33" s="17">
        <f>IFERROR(INDEX('Rückstand'!$K$6:$K$105,MATCH(LARGE('Rückstand'!$R$6:$R$105,$A33),'Rückstand'!$R$6:$R$105,0)),"")</f>
        <v/>
      </c>
    </row>
    <row r="34">
      <c r="A34" s="27" t="n">
        <v>9</v>
      </c>
      <c r="B34" s="13">
        <f>IFERROR(INDEX('Rückstand'!$A$6:$A$105,MATCH(LARGE('Rückstand'!$R$6:$R$105,$A34),'Rückstand'!$R$6:$R$105,0)),"")</f>
        <v/>
      </c>
      <c r="C34" s="13">
        <f>IFERROR(INDEX('Rückstand'!$B$6:$B$105,MATCH(LARGE('Rückstand'!$R$6:$R$105,$A34),'Rückstand'!$R$6:$R$105,0)),"")</f>
        <v/>
      </c>
      <c r="D34" s="14">
        <f>IFERROR(INDEX('Rückstand'!$M$6:$M$105,MATCH(LARGE('Rückstand'!$R$6:$R$105,$A34),'Rückstand'!$R$6:$R$105,0)),"")</f>
        <v/>
      </c>
      <c r="E34" s="13">
        <f>IFERROR(INDEX('Rückstand'!$G$6:$G$105,MATCH(LARGE('Rückstand'!$R$6:$R$105,$A34),'Rückstand'!$R$6:$R$105,0)),"")</f>
        <v/>
      </c>
      <c r="F34" s="15">
        <f>IFERROR(INDEX('Rückstand'!$L$6:$L$105,MATCH(LARGE('Rückstand'!$R$6:$R$105,$A34),'Rückstand'!$R$6:$R$105,0)),"")</f>
        <v/>
      </c>
      <c r="G34" s="16">
        <f>IFERROR(INDEX('Rückstand'!$P$6:$P$105,MATCH(LARGE('Rückstand'!$R$6:$R$105,$A34),'Rückstand'!$R$6:$R$105,0)),"")</f>
        <v/>
      </c>
      <c r="H34" s="13">
        <f>IFERROR(INDEX('Rückstand'!$K$6:$K$105,MATCH(LARGE('Rückstand'!$R$6:$R$105,$A34),'Rückstand'!$R$6:$R$105,0)),"")</f>
        <v/>
      </c>
    </row>
    <row r="35">
      <c r="A35" s="28" t="n">
        <v>10</v>
      </c>
      <c r="B35" s="17">
        <f>IFERROR(INDEX('Rückstand'!$A$6:$A$105,MATCH(LARGE('Rückstand'!$R$6:$R$105,$A35),'Rückstand'!$R$6:$R$105,0)),"")</f>
        <v/>
      </c>
      <c r="C35" s="17">
        <f>IFERROR(INDEX('Rückstand'!$B$6:$B$105,MATCH(LARGE('Rückstand'!$R$6:$R$105,$A35),'Rückstand'!$R$6:$R$105,0)),"")</f>
        <v/>
      </c>
      <c r="D35" s="18">
        <f>IFERROR(INDEX('Rückstand'!$M$6:$M$105,MATCH(LARGE('Rückstand'!$R$6:$R$105,$A35),'Rückstand'!$R$6:$R$105,0)),"")</f>
        <v/>
      </c>
      <c r="E35" s="17">
        <f>IFERROR(INDEX('Rückstand'!$G$6:$G$105,MATCH(LARGE('Rückstand'!$R$6:$R$105,$A35),'Rückstand'!$R$6:$R$105,0)),"")</f>
        <v/>
      </c>
      <c r="F35" s="19">
        <f>IFERROR(INDEX('Rückstand'!$L$6:$L$105,MATCH(LARGE('Rückstand'!$R$6:$R$105,$A35),'Rückstand'!$R$6:$R$105,0)),"")</f>
        <v/>
      </c>
      <c r="G35" s="20">
        <f>IFERROR(INDEX('Rückstand'!$P$6:$P$105,MATCH(LARGE('Rückstand'!$R$6:$R$105,$A35),'Rückstand'!$R$6:$R$105,0)),"")</f>
        <v/>
      </c>
      <c r="H35" s="17">
        <f>IFERROR(INDEX('Rückstand'!$K$6:$K$105,MATCH(LARGE('Rückstand'!$R$6:$R$105,$A35),'Rückstand'!$R$6:$R$105,0)),"")</f>
        <v/>
      </c>
    </row>
  </sheetData>
  <mergeCells count="1">
    <mergeCell ref="A1:H1"/>
  </mergeCells>
  <conditionalFormatting sqref="C14">
    <cfRule type="expression" priority="1" dxfId="0">
      <formula>=$C$14&gt;1</formula>
    </cfRule>
    <cfRule type="expression" priority="2" dxfId="1">
      <formula>=AND(ISNUMBER($C$14),$C$14&lt;=1)</formula>
    </cfRule>
  </conditionalFormatting>
  <conditionalFormatting sqref="E14">
    <cfRule type="expression" priority="3" dxfId="0">
      <formula>=$E$14&gt;0</formula>
    </cfRule>
  </conditionalFormatting>
  <dataValidations count="1">
    <dataValidation sqref="B8" showDropDown="0" showInputMessage="1" showErrorMessage="1" allowBlank="0" errorTitle="Stichtag prüfen" error="Der Stichtag liegt außerhalb des vorbereiteten Plausibilitätsbereichs." promptTitle="Stichtag" prompt="Bezugsdatum für die Ermittlung der Rückstandstage." type="date" errorStyle="warning" operator="between">
      <formula1>DATE(2024,9,9)</formula1>
      <formula2>DATE(2028,9,8)</formula2>
    </dataValidation>
  </dataValidations>
  <pageMargins left="0.3" right="0.3" top="0.5" bottom="0.5"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tabColor rgb="00112A32"/>
    <outlinePr summaryBelow="1" summaryRight="1"/>
    <pageSetUpPr fitToPage="1"/>
  </sheetPr>
  <dimension ref="A1:R105"/>
  <sheetViews>
    <sheetView showGridLines="0" workbookViewId="0">
      <pane ySplit="5" topLeftCell="A6" activePane="bottomLeft" state="frozen"/>
      <selection pane="bottomLeft" activeCell="A1" sqref="A1"/>
    </sheetView>
  </sheetViews>
  <sheetFormatPr baseColWidth="8" defaultRowHeight="15"/>
  <cols>
    <col width="18" customWidth="1" min="1" max="1"/>
    <col width="22" customWidth="1" min="2" max="2"/>
    <col width="21" customWidth="1" min="3" max="3"/>
    <col width="20" customWidth="1" min="4" max="4"/>
    <col width="18" customWidth="1" min="5" max="5"/>
    <col width="14" customWidth="1" min="6" max="6"/>
    <col width="18" customWidth="1" min="7" max="7"/>
    <col width="21" customWidth="1" min="8" max="8"/>
    <col width="26" customWidth="1" min="9" max="9"/>
    <col width="14" customWidth="1" min="10" max="10"/>
    <col width="13" customWidth="1" min="11" max="11"/>
    <col width="19" customWidth="1" min="12" max="12"/>
    <col width="16" customWidth="1" min="13" max="13"/>
    <col width="13" customWidth="1" min="14" max="14"/>
    <col width="20" customWidth="1" min="15" max="15"/>
    <col width="17" customWidth="1" min="16" max="16"/>
    <col width="29" customWidth="1" min="17" max="17"/>
    <col hidden="1" width="18" customWidth="1" min="18" max="18"/>
  </cols>
  <sheetData>
    <row r="1" ht="27" customHeight="1">
      <c r="A1" s="1" t="inlineStr">
        <is>
          <t>Fertigungsrückstand – Auftragsregister</t>
        </is>
      </c>
      <c r="B1" s="50" t="n"/>
      <c r="C1" s="50" t="n"/>
      <c r="D1" s="50" t="n"/>
      <c r="E1" s="50" t="n"/>
      <c r="F1" s="50" t="n"/>
      <c r="G1" s="50" t="n"/>
      <c r="H1" s="50" t="n"/>
      <c r="I1" s="50" t="n"/>
      <c r="J1" s="50" t="n"/>
      <c r="K1" s="50" t="n"/>
      <c r="L1" s="50" t="n"/>
      <c r="M1" s="50" t="n"/>
      <c r="N1" s="50" t="n"/>
      <c r="O1" s="50" t="n"/>
      <c r="P1" s="50" t="n"/>
      <c r="Q1" s="50" t="n"/>
      <c r="R1" s="51" t="n"/>
    </row>
    <row r="2">
      <c r="A2" s="3" t="inlineStr">
        <is>
          <t>Zweck</t>
        </is>
      </c>
      <c r="B2" s="4" t="inlineStr">
        <is>
          <t>Erfassung und Priorisierung offener oder verspäteter Fertigungsaufträge nach Kunde, Rückstandstagen und aktueller Phase.</t>
        </is>
      </c>
    </row>
    <row r="3">
      <c r="A3" s="3" t="inlineStr">
        <is>
          <t>Datenquelle</t>
        </is>
      </c>
      <c r="B3" s="4" t="inlineStr">
        <is>
          <t>Manuelle Eingaben aus der betrieblichen Auftrags- und Shopfloor-Abstimmung; keine ERP-/MES-Synchronisierung.</t>
        </is>
      </c>
    </row>
    <row r="4">
      <c r="A4" s="3" t="inlineStr">
        <is>
          <t>Sichtbares Ergebnis</t>
        </is>
      </c>
      <c r="B4" s="4" t="inlineStr">
        <is>
          <t>Offene Menge, Rückstandstage, Überfällig-Kennzeichen, Planzeit, Restaufwand und Prüfhinweis je Auftrag.</t>
        </is>
      </c>
    </row>
    <row r="5" ht="38" customHeight="1">
      <c r="A5" s="26" t="inlineStr">
        <is>
          <t>Auftrag-ID</t>
        </is>
      </c>
      <c r="B5" s="26" t="inlineStr">
        <is>
          <t>Kunde</t>
        </is>
      </c>
      <c r="C5" s="26" t="inlineStr">
        <is>
          <t>Produkt</t>
        </is>
      </c>
      <c r="D5" s="26" t="inlineStr">
        <is>
          <t>Auftragsmenge (Stk)</t>
        </is>
      </c>
      <c r="E5" s="26" t="inlineStr">
        <is>
          <t>Fertigmenge (Stk)</t>
        </is>
      </c>
      <c r="F5" s="26" t="inlineStr">
        <is>
          <t>Fälligkeit</t>
        </is>
      </c>
      <c r="G5" s="26" t="inlineStr">
        <is>
          <t>Aktuelle Phase</t>
        </is>
      </c>
      <c r="H5" s="26" t="inlineStr">
        <is>
          <t>Anlage</t>
        </is>
      </c>
      <c r="I5" s="26" t="inlineStr">
        <is>
          <t>Verantwortungsrolle</t>
        </is>
      </c>
      <c r="J5" s="26" t="inlineStr">
        <is>
          <t>Status</t>
        </is>
      </c>
      <c r="K5" s="26" t="inlineStr">
        <is>
          <t>Priorität</t>
        </is>
      </c>
      <c r="L5" s="26" t="inlineStr">
        <is>
          <t>Offene Menge (Stk)</t>
        </is>
      </c>
      <c r="M5" s="26" t="inlineStr">
        <is>
          <t>Tage Rückstand</t>
        </is>
      </c>
      <c r="N5" s="26" t="inlineStr">
        <is>
          <t>Überfällig</t>
        </is>
      </c>
      <c r="O5" s="26" t="inlineStr">
        <is>
          <t>Planzeit (Min/Stk)</t>
        </is>
      </c>
      <c r="P5" s="26" t="inlineStr">
        <is>
          <t>Restaufwand (h)</t>
        </is>
      </c>
      <c r="Q5" s="26" t="inlineStr">
        <is>
          <t>Prüfhinweis</t>
        </is>
      </c>
      <c r="R5" s="26" t="inlineStr">
        <is>
          <t>Technischer Rangwert</t>
        </is>
      </c>
    </row>
    <row r="6">
      <c r="A6" s="29" t="inlineStr">
        <is>
          <t>FR-2026-001</t>
        </is>
      </c>
      <c r="B6" s="29" t="inlineStr">
        <is>
          <t>Fiktivkunde Nord</t>
        </is>
      </c>
      <c r="C6" s="29" t="inlineStr">
        <is>
          <t>Fiktivteil Aster</t>
        </is>
      </c>
      <c r="D6" s="30" t="n">
        <v>1000</v>
      </c>
      <c r="E6" s="30" t="n">
        <v>600</v>
      </c>
      <c r="F6" s="54" t="n">
        <v>46249</v>
      </c>
      <c r="G6" s="29" t="inlineStr">
        <is>
          <t>Bearbeitung</t>
        </is>
      </c>
      <c r="H6" s="29" t="inlineStr">
        <is>
          <t>Demo-Anlage A1</t>
        </is>
      </c>
      <c r="I6" s="29" t="inlineStr">
        <is>
          <t>Fertigungssteuerung</t>
        </is>
      </c>
      <c r="J6" s="32" t="inlineStr">
        <is>
          <t>In Arbeit</t>
        </is>
      </c>
      <c r="K6" s="32" t="inlineStr">
        <is>
          <t>Hoch</t>
        </is>
      </c>
      <c r="L6" s="15">
        <f>IF($A6="","",IFERROR(MAX(0,$D6-$E6),""))</f>
        <v/>
      </c>
      <c r="M6" s="14">
        <f>IF($A6="","",IF(OR($F6="",$J6=""),"",IF($J6="Erledigt",0,IFERROR(MAX(0,'Zusammenfassung'!$B$8-$F6),""))))</f>
        <v/>
      </c>
      <c r="N6" s="33">
        <f>IF($A6="","",IF(OR($F6="",$J6="",$L6=""),"",IF(AND($L6&gt;0,$M6&gt;0,$J6&lt;&gt;"Erledigt"),"Ja","Nein")))</f>
        <v/>
      </c>
      <c r="O6" s="34">
        <f>IF($A6="","",IF($C6="","",IFERROR(VLOOKUP($C6,'Parameter'!$A$6:$B$10,2,FALSE),"")))</f>
        <v/>
      </c>
      <c r="P6" s="16">
        <f>IF($A6="","",IF(OR($L6="",$O6=""),"",IFERROR($L6*$O6/60,"")))</f>
        <v/>
      </c>
      <c r="Q6" s="13">
        <f>IF($A6="","",IF($B6="","Kunde fehlt",IF($C6="","Produkt fehlt",IF($D6="","Auftragsmenge fehlt",IF($E6="","Fertigmenge fehlt",IF($F6="","Fälligkeit fehlt",IF($G6="","Phase fehlt",IF($I6="","Verantwortungsrolle fehlt",IF($J6="","Status fehlt",IF($K6="","Priorität fehlt",IF($E6&gt;$D6,"Fertigmenge &gt; Auftragsmenge",IF(AND($J6="Erledigt",$L6&gt;0),"Status/Menge prüfen",IF($O6="","Planzeit fehlt","OK")))))))))))))</f>
        <v/>
      </c>
      <c r="R6" s="55">
        <f>IF($A6="","",IF($N6="Ja",IFERROR($M6+ROW()/100000,""),""))</f>
        <v/>
      </c>
    </row>
    <row r="7">
      <c r="A7" s="29" t="inlineStr">
        <is>
          <t>FR-2026-002</t>
        </is>
      </c>
      <c r="B7" s="29" t="inlineStr">
        <is>
          <t>Fiktivkunde Elbe</t>
        </is>
      </c>
      <c r="C7" s="29" t="inlineStr">
        <is>
          <t>Fiktivteil Birke</t>
        </is>
      </c>
      <c r="D7" s="30" t="n">
        <v>500</v>
      </c>
      <c r="E7" s="30" t="n">
        <v>200</v>
      </c>
      <c r="F7" s="54" t="n">
        <v>46260</v>
      </c>
      <c r="G7" s="29" t="inlineStr">
        <is>
          <t>Montage</t>
        </is>
      </c>
      <c r="H7" s="29" t="inlineStr">
        <is>
          <t>Demo-Anlage A2</t>
        </is>
      </c>
      <c r="I7" s="29" t="inlineStr">
        <is>
          <t>Schichtkoordination</t>
        </is>
      </c>
      <c r="J7" s="32" t="inlineStr">
        <is>
          <t>Blockiert</t>
        </is>
      </c>
      <c r="K7" s="32" t="inlineStr">
        <is>
          <t>Kritisch</t>
        </is>
      </c>
      <c r="L7" s="19">
        <f>IF($A7="","",IFERROR(MAX(0,$D7-$E7),""))</f>
        <v/>
      </c>
      <c r="M7" s="18">
        <f>IF($A7="","",IF(OR($F7="",$J7=""),"",IF($J7="Erledigt",0,IFERROR(MAX(0,'Zusammenfassung'!$B$8-$F7),""))))</f>
        <v/>
      </c>
      <c r="N7" s="36">
        <f>IF($A7="","",IF(OR($F7="",$J7="",$L7=""),"",IF(AND($L7&gt;0,$M7&gt;0,$J7&lt;&gt;"Erledigt"),"Ja","Nein")))</f>
        <v/>
      </c>
      <c r="O7" s="37">
        <f>IF($A7="","",IF($C7="","",IFERROR(VLOOKUP($C7,'Parameter'!$A$6:$B$10,2,FALSE),"")))</f>
        <v/>
      </c>
      <c r="P7" s="20">
        <f>IF($A7="","",IF(OR($L7="",$O7=""),"",IFERROR($L7*$O7/60,"")))</f>
        <v/>
      </c>
      <c r="Q7" s="17">
        <f>IF($A7="","",IF($B7="","Kunde fehlt",IF($C7="","Produkt fehlt",IF($D7="","Auftragsmenge fehlt",IF($E7="","Fertigmenge fehlt",IF($F7="","Fälligkeit fehlt",IF($G7="","Phase fehlt",IF($I7="","Verantwortungsrolle fehlt",IF($J7="","Status fehlt",IF($K7="","Priorität fehlt",IF($E7&gt;$D7,"Fertigmenge &gt; Auftragsmenge",IF(AND($J7="Erledigt",$L7&gt;0),"Status/Menge prüfen",IF($O7="","Planzeit fehlt","OK")))))))))))))</f>
        <v/>
      </c>
      <c r="R7" s="56">
        <f>IF($A7="","",IF($N7="Ja",IFERROR($M7+ROW()/100000,""),""))</f>
        <v/>
      </c>
    </row>
    <row r="8">
      <c r="A8" s="29" t="inlineStr">
        <is>
          <t>FR-2026-003</t>
        </is>
      </c>
      <c r="B8" s="29" t="inlineStr">
        <is>
          <t>Fiktivkunde Heide</t>
        </is>
      </c>
      <c r="C8" s="29" t="inlineStr">
        <is>
          <t>Fiktivteil Cirrus</t>
        </is>
      </c>
      <c r="D8" s="30" t="n">
        <v>800</v>
      </c>
      <c r="E8" s="30" t="n">
        <v>800</v>
      </c>
      <c r="F8" s="54" t="n">
        <v>46271</v>
      </c>
      <c r="G8" s="29" t="inlineStr">
        <is>
          <t>Verpackung</t>
        </is>
      </c>
      <c r="H8" s="29" t="inlineStr">
        <is>
          <t>Demo-Prüfplatz P1</t>
        </is>
      </c>
      <c r="I8" s="29" t="inlineStr">
        <is>
          <t>Qualitätskoordination</t>
        </is>
      </c>
      <c r="J8" s="32" t="inlineStr">
        <is>
          <t>Erledigt</t>
        </is>
      </c>
      <c r="K8" s="32" t="inlineStr">
        <is>
          <t>Normal</t>
        </is>
      </c>
      <c r="L8" s="15">
        <f>IF($A8="","",IFERROR(MAX(0,$D8-$E8),""))</f>
        <v/>
      </c>
      <c r="M8" s="14">
        <f>IF($A8="","",IF(OR($F8="",$J8=""),"",IF($J8="Erledigt",0,IFERROR(MAX(0,'Zusammenfassung'!$B$8-$F8),""))))</f>
        <v/>
      </c>
      <c r="N8" s="33">
        <f>IF($A8="","",IF(OR($F8="",$J8="",$L8=""),"",IF(AND($L8&gt;0,$M8&gt;0,$J8&lt;&gt;"Erledigt"),"Ja","Nein")))</f>
        <v/>
      </c>
      <c r="O8" s="34">
        <f>IF($A8="","",IF($C8="","",IFERROR(VLOOKUP($C8,'Parameter'!$A$6:$B$10,2,FALSE),"")))</f>
        <v/>
      </c>
      <c r="P8" s="16">
        <f>IF($A8="","",IF(OR($L8="",$O8=""),"",IFERROR($L8*$O8/60,"")))</f>
        <v/>
      </c>
      <c r="Q8" s="13">
        <f>IF($A8="","",IF($B8="","Kunde fehlt",IF($C8="","Produkt fehlt",IF($D8="","Auftragsmenge fehlt",IF($E8="","Fertigmenge fehlt",IF($F8="","Fälligkeit fehlt",IF($G8="","Phase fehlt",IF($I8="","Verantwortungsrolle fehlt",IF($J8="","Status fehlt",IF($K8="","Priorität fehlt",IF($E8&gt;$D8,"Fertigmenge &gt; Auftragsmenge",IF(AND($J8="Erledigt",$L8&gt;0),"Status/Menge prüfen",IF($O8="","Planzeit fehlt","OK")))))))))))))</f>
        <v/>
      </c>
      <c r="R8" s="55">
        <f>IF($A8="","",IF($N8="Ja",IFERROR($M8+ROW()/100000,""),""))</f>
        <v/>
      </c>
    </row>
    <row r="9">
      <c r="A9" s="29" t="inlineStr">
        <is>
          <t>FR-2026-004</t>
        </is>
      </c>
      <c r="B9" s="29" t="inlineStr">
        <is>
          <t>Fiktivkunde Ufer</t>
        </is>
      </c>
      <c r="C9" s="29" t="inlineStr">
        <is>
          <t>Fiktivteil Birke</t>
        </is>
      </c>
      <c r="D9" s="30" t="n">
        <v>600</v>
      </c>
      <c r="E9" s="30" t="n">
        <v>100</v>
      </c>
      <c r="F9" s="54" t="n">
        <v>46279</v>
      </c>
      <c r="G9" s="29" t="inlineStr">
        <is>
          <t>Montage</t>
        </is>
      </c>
      <c r="H9" s="29" t="inlineStr">
        <is>
          <t>Demo-Zelle M1</t>
        </is>
      </c>
      <c r="I9" s="29" t="inlineStr">
        <is>
          <t>Schichtkoordination</t>
        </is>
      </c>
      <c r="J9" s="32" t="inlineStr">
        <is>
          <t>In Arbeit</t>
        </is>
      </c>
      <c r="K9" s="32" t="inlineStr">
        <is>
          <t>Normal</t>
        </is>
      </c>
      <c r="L9" s="19">
        <f>IF($A9="","",IFERROR(MAX(0,$D9-$E9),""))</f>
        <v/>
      </c>
      <c r="M9" s="18">
        <f>IF($A9="","",IF(OR($F9="",$J9=""),"",IF($J9="Erledigt",0,IFERROR(MAX(0,'Zusammenfassung'!$B$8-$F9),""))))</f>
        <v/>
      </c>
      <c r="N9" s="36">
        <f>IF($A9="","",IF(OR($F9="",$J9="",$L9=""),"",IF(AND($L9&gt;0,$M9&gt;0,$J9&lt;&gt;"Erledigt"),"Ja","Nein")))</f>
        <v/>
      </c>
      <c r="O9" s="37">
        <f>IF($A9="","",IF($C9="","",IFERROR(VLOOKUP($C9,'Parameter'!$A$6:$B$10,2,FALSE),"")))</f>
        <v/>
      </c>
      <c r="P9" s="20">
        <f>IF($A9="","",IF(OR($L9="",$O9=""),"",IFERROR($L9*$O9/60,"")))</f>
        <v/>
      </c>
      <c r="Q9" s="17">
        <f>IF($A9="","",IF($B9="","Kunde fehlt",IF($C9="","Produkt fehlt",IF($D9="","Auftragsmenge fehlt",IF($E9="","Fertigmenge fehlt",IF($F9="","Fälligkeit fehlt",IF($G9="","Phase fehlt",IF($I9="","Verantwortungsrolle fehlt",IF($J9="","Status fehlt",IF($K9="","Priorität fehlt",IF($E9&gt;$D9,"Fertigmenge &gt; Auftragsmenge",IF(AND($J9="Erledigt",$L9&gt;0),"Status/Menge prüfen",IF($O9="","Planzeit fehlt","OK")))))))))))))</f>
        <v/>
      </c>
      <c r="R9" s="56">
        <f>IF($A9="","",IF($N9="Ja",IFERROR($M9+ROW()/100000,""),""))</f>
        <v/>
      </c>
    </row>
    <row r="10">
      <c r="A10" s="29" t="inlineStr">
        <is>
          <t>FR-2026-005</t>
        </is>
      </c>
      <c r="B10" s="29" t="inlineStr">
        <is>
          <t>Fiktivkunde Heide</t>
        </is>
      </c>
      <c r="C10" s="29" t="inlineStr">
        <is>
          <t>Fiktivteil Düne</t>
        </is>
      </c>
      <c r="D10" s="30" t="n">
        <v>120</v>
      </c>
      <c r="E10" s="30" t="n">
        <v>20</v>
      </c>
      <c r="F10" s="54" t="n">
        <v>46234</v>
      </c>
      <c r="G10" s="29" t="inlineStr">
        <is>
          <t>Zuschnitt</t>
        </is>
      </c>
      <c r="H10" s="29" t="inlineStr">
        <is>
          <t>Demo-Anlage A3</t>
        </is>
      </c>
      <c r="I10" s="29" t="inlineStr">
        <is>
          <t>Fertigungssteuerung</t>
        </is>
      </c>
      <c r="J10" s="32" t="inlineStr">
        <is>
          <t>Offen</t>
        </is>
      </c>
      <c r="K10" s="32" t="inlineStr">
        <is>
          <t>Kritisch</t>
        </is>
      </c>
      <c r="L10" s="15">
        <f>IF($A10="","",IFERROR(MAX(0,$D10-$E10),""))</f>
        <v/>
      </c>
      <c r="M10" s="14">
        <f>IF($A10="","",IF(OR($F10="",$J10=""),"",IF($J10="Erledigt",0,IFERROR(MAX(0,'Zusammenfassung'!$B$8-$F10),""))))</f>
        <v/>
      </c>
      <c r="N10" s="33">
        <f>IF($A10="","",IF(OR($F10="",$J10="",$L10=""),"",IF(AND($L10&gt;0,$M10&gt;0,$J10&lt;&gt;"Erledigt"),"Ja","Nein")))</f>
        <v/>
      </c>
      <c r="O10" s="34">
        <f>IF($A10="","",IF($C10="","",IFERROR(VLOOKUP($C10,'Parameter'!$A$6:$B$10,2,FALSE),"")))</f>
        <v/>
      </c>
      <c r="P10" s="16">
        <f>IF($A10="","",IF(OR($L10="",$O10=""),"",IFERROR($L10*$O10/60,"")))</f>
        <v/>
      </c>
      <c r="Q10" s="13">
        <f>IF($A10="","",IF($B10="","Kunde fehlt",IF($C10="","Produkt fehlt",IF($D10="","Auftragsmenge fehlt",IF($E10="","Fertigmenge fehlt",IF($F10="","Fälligkeit fehlt",IF($G10="","Phase fehlt",IF($I10="","Verantwortungsrolle fehlt",IF($J10="","Status fehlt",IF($K10="","Priorität fehlt",IF($E10&gt;$D10,"Fertigmenge &gt; Auftragsmenge",IF(AND($J10="Erledigt",$L10&gt;0),"Status/Menge prüfen",IF($O10="","Planzeit fehlt","OK")))))))))))))</f>
        <v/>
      </c>
      <c r="R10" s="55">
        <f>IF($A10="","",IF($N10="Ja",IFERROR($M10+ROW()/100000,""),""))</f>
        <v/>
      </c>
    </row>
    <row r="11">
      <c r="A11" s="29" t="inlineStr">
        <is>
          <t>FR-2026-006</t>
        </is>
      </c>
      <c r="B11" s="29" t="inlineStr">
        <is>
          <t>Fiktivkunde Ufer</t>
        </is>
      </c>
      <c r="C11" s="29" t="inlineStr">
        <is>
          <t>Fiktivteil Eiche</t>
        </is>
      </c>
      <c r="D11" s="30" t="n">
        <v>300</v>
      </c>
      <c r="E11" s="30" t="n">
        <v>0</v>
      </c>
      <c r="F11" s="54" t="n">
        <v>46273</v>
      </c>
      <c r="G11" s="29" t="inlineStr">
        <is>
          <t>Bearbeitung</t>
        </is>
      </c>
      <c r="H11" s="29" t="inlineStr">
        <is>
          <t>Demo-Anlage A1</t>
        </is>
      </c>
      <c r="I11" s="29" t="inlineStr">
        <is>
          <t>Fertigungssteuerung</t>
        </is>
      </c>
      <c r="J11" s="32" t="inlineStr">
        <is>
          <t>Offen</t>
        </is>
      </c>
      <c r="K11" s="32" t="inlineStr">
        <is>
          <t>Hoch</t>
        </is>
      </c>
      <c r="L11" s="19">
        <f>IF($A11="","",IFERROR(MAX(0,$D11-$E11),""))</f>
        <v/>
      </c>
      <c r="M11" s="18">
        <f>IF($A11="","",IF(OR($F11="",$J11=""),"",IF($J11="Erledigt",0,IFERROR(MAX(0,'Zusammenfassung'!$B$8-$F11),""))))</f>
        <v/>
      </c>
      <c r="N11" s="36">
        <f>IF($A11="","",IF(OR($F11="",$J11="",$L11=""),"",IF(AND($L11&gt;0,$M11&gt;0,$J11&lt;&gt;"Erledigt"),"Ja","Nein")))</f>
        <v/>
      </c>
      <c r="O11" s="37">
        <f>IF($A11="","",IF($C11="","",IFERROR(VLOOKUP($C11,'Parameter'!$A$6:$B$10,2,FALSE),"")))</f>
        <v/>
      </c>
      <c r="P11" s="20">
        <f>IF($A11="","",IF(OR($L11="",$O11=""),"",IFERROR($L11*$O11/60,"")))</f>
        <v/>
      </c>
      <c r="Q11" s="17">
        <f>IF($A11="","",IF($B11="","Kunde fehlt",IF($C11="","Produkt fehlt",IF($D11="","Auftragsmenge fehlt",IF($E11="","Fertigmenge fehlt",IF($F11="","Fälligkeit fehlt",IF($G11="","Phase fehlt",IF($I11="","Verantwortungsrolle fehlt",IF($J11="","Status fehlt",IF($K11="","Priorität fehlt",IF($E11&gt;$D11,"Fertigmenge &gt; Auftragsmenge",IF(AND($J11="Erledigt",$L11&gt;0),"Status/Menge prüfen",IF($O11="","Planzeit fehlt","OK")))))))))))))</f>
        <v/>
      </c>
      <c r="R11" s="56">
        <f>IF($A11="","",IF($N11="Ja",IFERROR($M11+ROW()/100000,""),""))</f>
        <v/>
      </c>
    </row>
    <row r="12">
      <c r="A12" s="29" t="inlineStr">
        <is>
          <t>FR-2026-007</t>
        </is>
      </c>
      <c r="B12" s="29" t="inlineStr">
        <is>
          <t>Fiktivkunde Tal</t>
        </is>
      </c>
      <c r="C12" s="29" t="inlineStr">
        <is>
          <t>Fiktivteil Cirrus</t>
        </is>
      </c>
      <c r="D12" s="30" t="n">
        <v>450</v>
      </c>
      <c r="E12" s="30" t="n">
        <v>450</v>
      </c>
      <c r="F12" s="54" t="n">
        <v>46264</v>
      </c>
      <c r="G12" s="29" t="inlineStr">
        <is>
          <t>Bereit</t>
        </is>
      </c>
      <c r="H12" s="29" t="inlineStr">
        <is>
          <t>Demo-Prüfplatz P1</t>
        </is>
      </c>
      <c r="I12" s="29" t="inlineStr">
        <is>
          <t>Qualitätskoordination</t>
        </is>
      </c>
      <c r="J12" s="32" t="inlineStr">
        <is>
          <t>Erledigt</t>
        </is>
      </c>
      <c r="K12" s="32" t="inlineStr">
        <is>
          <t>Niedrig</t>
        </is>
      </c>
      <c r="L12" s="15">
        <f>IF($A12="","",IFERROR(MAX(0,$D12-$E12),""))</f>
        <v/>
      </c>
      <c r="M12" s="14">
        <f>IF($A12="","",IF(OR($F12="",$J12=""),"",IF($J12="Erledigt",0,IFERROR(MAX(0,'Zusammenfassung'!$B$8-$F12),""))))</f>
        <v/>
      </c>
      <c r="N12" s="33">
        <f>IF($A12="","",IF(OR($F12="",$J12="",$L12=""),"",IF(AND($L12&gt;0,$M12&gt;0,$J12&lt;&gt;"Erledigt"),"Ja","Nein")))</f>
        <v/>
      </c>
      <c r="O12" s="34">
        <f>IF($A12="","",IF($C12="","",IFERROR(VLOOKUP($C12,'Parameter'!$A$6:$B$10,2,FALSE),"")))</f>
        <v/>
      </c>
      <c r="P12" s="16">
        <f>IF($A12="","",IF(OR($L12="",$O12=""),"",IFERROR($L12*$O12/60,"")))</f>
        <v/>
      </c>
      <c r="Q12" s="13">
        <f>IF($A12="","",IF($B12="","Kunde fehlt",IF($C12="","Produkt fehlt",IF($D12="","Auftragsmenge fehlt",IF($E12="","Fertigmenge fehlt",IF($F12="","Fälligkeit fehlt",IF($G12="","Phase fehlt",IF($I12="","Verantwortungsrolle fehlt",IF($J12="","Status fehlt",IF($K12="","Priorität fehlt",IF($E12&gt;$D12,"Fertigmenge &gt; Auftragsmenge",IF(AND($J12="Erledigt",$L12&gt;0),"Status/Menge prüfen",IF($O12="","Planzeit fehlt","OK")))))))))))))</f>
        <v/>
      </c>
      <c r="R12" s="55">
        <f>IF($A12="","",IF($N12="Ja",IFERROR($M12+ROW()/100000,""),""))</f>
        <v/>
      </c>
    </row>
    <row r="13">
      <c r="A13" s="29" t="inlineStr">
        <is>
          <t>FR-2026-008</t>
        </is>
      </c>
      <c r="B13" s="29" t="inlineStr">
        <is>
          <t>Fiktivkunde Nord</t>
        </is>
      </c>
      <c r="C13" s="29" t="inlineStr">
        <is>
          <t>Fiktivteil Aster</t>
        </is>
      </c>
      <c r="D13" s="30" t="n">
        <v>1000</v>
      </c>
      <c r="E13" s="30" t="n">
        <v>700</v>
      </c>
      <c r="F13" s="54" t="n">
        <v>46267</v>
      </c>
      <c r="G13" s="29" t="inlineStr">
        <is>
          <t>Bearbeitung</t>
        </is>
      </c>
      <c r="H13" s="29" t="inlineStr">
        <is>
          <t>Demo-Anlage A2</t>
        </is>
      </c>
      <c r="I13" s="29" t="inlineStr">
        <is>
          <t>Schichtkoordination</t>
        </is>
      </c>
      <c r="J13" s="32" t="inlineStr">
        <is>
          <t>In Arbeit</t>
        </is>
      </c>
      <c r="K13" s="32" t="inlineStr">
        <is>
          <t>Hoch</t>
        </is>
      </c>
      <c r="L13" s="19">
        <f>IF($A13="","",IFERROR(MAX(0,$D13-$E13),""))</f>
        <v/>
      </c>
      <c r="M13" s="18">
        <f>IF($A13="","",IF(OR($F13="",$J13=""),"",IF($J13="Erledigt",0,IFERROR(MAX(0,'Zusammenfassung'!$B$8-$F13),""))))</f>
        <v/>
      </c>
      <c r="N13" s="36">
        <f>IF($A13="","",IF(OR($F13="",$J13="",$L13=""),"",IF(AND($L13&gt;0,$M13&gt;0,$J13&lt;&gt;"Erledigt"),"Ja","Nein")))</f>
        <v/>
      </c>
      <c r="O13" s="37">
        <f>IF($A13="","",IF($C13="","",IFERROR(VLOOKUP($C13,'Parameter'!$A$6:$B$10,2,FALSE),"")))</f>
        <v/>
      </c>
      <c r="P13" s="20">
        <f>IF($A13="","",IF(OR($L13="",$O13=""),"",IFERROR($L13*$O13/60,"")))</f>
        <v/>
      </c>
      <c r="Q13" s="17">
        <f>IF($A13="","",IF($B13="","Kunde fehlt",IF($C13="","Produkt fehlt",IF($D13="","Auftragsmenge fehlt",IF($E13="","Fertigmenge fehlt",IF($F13="","Fälligkeit fehlt",IF($G13="","Phase fehlt",IF($I13="","Verantwortungsrolle fehlt",IF($J13="","Status fehlt",IF($K13="","Priorität fehlt",IF($E13&gt;$D13,"Fertigmenge &gt; Auftragsmenge",IF(AND($J13="Erledigt",$L13&gt;0),"Status/Menge prüfen",IF($O13="","Planzeit fehlt","OK")))))))))))))</f>
        <v/>
      </c>
      <c r="R13" s="56">
        <f>IF($A13="","",IF($N13="Ja",IFERROR($M13+ROW()/100000,""),""))</f>
        <v/>
      </c>
    </row>
    <row r="14">
      <c r="A14" s="29" t="inlineStr">
        <is>
          <t>FR-2026-009</t>
        </is>
      </c>
      <c r="B14" s="29" t="inlineStr">
        <is>
          <t>Fiktivkunde Elbe</t>
        </is>
      </c>
      <c r="C14" s="29" t="inlineStr">
        <is>
          <t>Fiktivteil Eiche</t>
        </is>
      </c>
      <c r="D14" s="30" t="n">
        <v>200</v>
      </c>
      <c r="E14" s="30" t="n">
        <v>0</v>
      </c>
      <c r="F14" s="54" t="n">
        <v>46274</v>
      </c>
      <c r="G14" s="29" t="inlineStr">
        <is>
          <t>Zuschnitt</t>
        </is>
      </c>
      <c r="H14" s="29" t="inlineStr">
        <is>
          <t>Demo-Zelle M1</t>
        </is>
      </c>
      <c r="I14" s="29" t="inlineStr">
        <is>
          <t>Materialkoordination</t>
        </is>
      </c>
      <c r="J14" s="32" t="inlineStr">
        <is>
          <t>Offen</t>
        </is>
      </c>
      <c r="K14" s="32" t="inlineStr">
        <is>
          <t>Normal</t>
        </is>
      </c>
      <c r="L14" s="15">
        <f>IF($A14="","",IFERROR(MAX(0,$D14-$E14),""))</f>
        <v/>
      </c>
      <c r="M14" s="14">
        <f>IF($A14="","",IF(OR($F14="",$J14=""),"",IF($J14="Erledigt",0,IFERROR(MAX(0,'Zusammenfassung'!$B$8-$F14),""))))</f>
        <v/>
      </c>
      <c r="N14" s="33">
        <f>IF($A14="","",IF(OR($F14="",$J14="",$L14=""),"",IF(AND($L14&gt;0,$M14&gt;0,$J14&lt;&gt;"Erledigt"),"Ja","Nein")))</f>
        <v/>
      </c>
      <c r="O14" s="34">
        <f>IF($A14="","",IF($C14="","",IFERROR(VLOOKUP($C14,'Parameter'!$A$6:$B$10,2,FALSE),"")))</f>
        <v/>
      </c>
      <c r="P14" s="16">
        <f>IF($A14="","",IF(OR($L14="",$O14=""),"",IFERROR($L14*$O14/60,"")))</f>
        <v/>
      </c>
      <c r="Q14" s="13">
        <f>IF($A14="","",IF($B14="","Kunde fehlt",IF($C14="","Produkt fehlt",IF($D14="","Auftragsmenge fehlt",IF($E14="","Fertigmenge fehlt",IF($F14="","Fälligkeit fehlt",IF($G14="","Phase fehlt",IF($I14="","Verantwortungsrolle fehlt",IF($J14="","Status fehlt",IF($K14="","Priorität fehlt",IF($E14&gt;$D14,"Fertigmenge &gt; Auftragsmenge",IF(AND($J14="Erledigt",$L14&gt;0),"Status/Menge prüfen",IF($O14="","Planzeit fehlt","OK")))))))))))))</f>
        <v/>
      </c>
      <c r="R14" s="55">
        <f>IF($A14="","",IF($N14="Ja",IFERROR($M14+ROW()/100000,""),""))</f>
        <v/>
      </c>
    </row>
    <row r="15">
      <c r="A15" s="29" t="inlineStr">
        <is>
          <t>FR-2026-010</t>
        </is>
      </c>
      <c r="B15" s="29" t="inlineStr">
        <is>
          <t>Fiktivkunde Tal</t>
        </is>
      </c>
      <c r="C15" s="29" t="inlineStr">
        <is>
          <t>Fiktivteil Birke</t>
        </is>
      </c>
      <c r="D15" s="30" t="n">
        <v>150</v>
      </c>
      <c r="E15" s="30" t="n">
        <v>10</v>
      </c>
      <c r="F15" s="54" t="n"/>
      <c r="G15" s="29" t="inlineStr">
        <is>
          <t>Montage</t>
        </is>
      </c>
      <c r="H15" s="29" t="inlineStr">
        <is>
          <t>Demo-Anlage A3</t>
        </is>
      </c>
      <c r="I15" s="29" t="inlineStr">
        <is>
          <t>Fertigungssteuerung</t>
        </is>
      </c>
      <c r="J15" s="32" t="inlineStr">
        <is>
          <t>Offen</t>
        </is>
      </c>
      <c r="K15" s="32" t="inlineStr">
        <is>
          <t>Normal</t>
        </is>
      </c>
      <c r="L15" s="19">
        <f>IF($A15="","",IFERROR(MAX(0,$D15-$E15),""))</f>
        <v/>
      </c>
      <c r="M15" s="18">
        <f>IF($A15="","",IF(OR($F15="",$J15=""),"",IF($J15="Erledigt",0,IFERROR(MAX(0,'Zusammenfassung'!$B$8-$F15),""))))</f>
        <v/>
      </c>
      <c r="N15" s="36">
        <f>IF($A15="","",IF(OR($F15="",$J15="",$L15=""),"",IF(AND($L15&gt;0,$M15&gt;0,$J15&lt;&gt;"Erledigt"),"Ja","Nein")))</f>
        <v/>
      </c>
      <c r="O15" s="37">
        <f>IF($A15="","",IF($C15="","",IFERROR(VLOOKUP($C15,'Parameter'!$A$6:$B$10,2,FALSE),"")))</f>
        <v/>
      </c>
      <c r="P15" s="20">
        <f>IF($A15="","",IF(OR($L15="",$O15=""),"",IFERROR($L15*$O15/60,"")))</f>
        <v/>
      </c>
      <c r="Q15" s="17">
        <f>IF($A15="","",IF($B15="","Kunde fehlt",IF($C15="","Produkt fehlt",IF($D15="","Auftragsmenge fehlt",IF($E15="","Fertigmenge fehlt",IF($F15="","Fälligkeit fehlt",IF($G15="","Phase fehlt",IF($I15="","Verantwortungsrolle fehlt",IF($J15="","Status fehlt",IF($K15="","Priorität fehlt",IF($E15&gt;$D15,"Fertigmenge &gt; Auftragsmenge",IF(AND($J15="Erledigt",$L15&gt;0),"Status/Menge prüfen",IF($O15="","Planzeit fehlt","OK")))))))))))))</f>
        <v/>
      </c>
      <c r="R15" s="56">
        <f>IF($A15="","",IF($N15="Ja",IFERROR($M15+ROW()/100000,""),""))</f>
        <v/>
      </c>
    </row>
    <row r="16">
      <c r="A16" s="29" t="n"/>
      <c r="B16" s="29" t="n"/>
      <c r="C16" s="29" t="n"/>
      <c r="D16" s="30" t="n"/>
      <c r="E16" s="30" t="n"/>
      <c r="F16" s="54" t="n"/>
      <c r="G16" s="29" t="n"/>
      <c r="H16" s="29" t="n"/>
      <c r="I16" s="29" t="n"/>
      <c r="J16" s="32" t="n"/>
      <c r="K16" s="32" t="n"/>
      <c r="L16" s="15">
        <f>IF($A16="","",IFERROR(MAX(0,$D16-$E16),""))</f>
        <v/>
      </c>
      <c r="M16" s="14">
        <f>IF($A16="","",IF(OR($F16="",$J16=""),"",IF($J16="Erledigt",0,IFERROR(MAX(0,'Zusammenfassung'!$B$8-$F16),""))))</f>
        <v/>
      </c>
      <c r="N16" s="33">
        <f>IF($A16="","",IF(OR($F16="",$J16="",$L16=""),"",IF(AND($L16&gt;0,$M16&gt;0,$J16&lt;&gt;"Erledigt"),"Ja","Nein")))</f>
        <v/>
      </c>
      <c r="O16" s="34">
        <f>IF($A16="","",IF($C16="","",IFERROR(VLOOKUP($C16,'Parameter'!$A$6:$B$10,2,FALSE),"")))</f>
        <v/>
      </c>
      <c r="P16" s="16">
        <f>IF($A16="","",IF(OR($L16="",$O16=""),"",IFERROR($L16*$O16/60,"")))</f>
        <v/>
      </c>
      <c r="Q16" s="13">
        <f>IF($A16="","",IF($B16="","Kunde fehlt",IF($C16="","Produkt fehlt",IF($D16="","Auftragsmenge fehlt",IF($E16="","Fertigmenge fehlt",IF($F16="","Fälligkeit fehlt",IF($G16="","Phase fehlt",IF($I16="","Verantwortungsrolle fehlt",IF($J16="","Status fehlt",IF($K16="","Priorität fehlt",IF($E16&gt;$D16,"Fertigmenge &gt; Auftragsmenge",IF(AND($J16="Erledigt",$L16&gt;0),"Status/Menge prüfen",IF($O16="","Planzeit fehlt","OK")))))))))))))</f>
        <v/>
      </c>
      <c r="R16" s="55">
        <f>IF($A16="","",IF($N16="Ja",IFERROR($M16+ROW()/100000,""),""))</f>
        <v/>
      </c>
    </row>
    <row r="17">
      <c r="A17" s="29" t="n"/>
      <c r="B17" s="29" t="n"/>
      <c r="C17" s="29" t="n"/>
      <c r="D17" s="30" t="n"/>
      <c r="E17" s="30" t="n"/>
      <c r="F17" s="54" t="n"/>
      <c r="G17" s="29" t="n"/>
      <c r="H17" s="29" t="n"/>
      <c r="I17" s="29" t="n"/>
      <c r="J17" s="32" t="n"/>
      <c r="K17" s="32" t="n"/>
      <c r="L17" s="19">
        <f>IF($A17="","",IFERROR(MAX(0,$D17-$E17),""))</f>
        <v/>
      </c>
      <c r="M17" s="18">
        <f>IF($A17="","",IF(OR($F17="",$J17=""),"",IF($J17="Erledigt",0,IFERROR(MAX(0,'Zusammenfassung'!$B$8-$F17),""))))</f>
        <v/>
      </c>
      <c r="N17" s="36">
        <f>IF($A17="","",IF(OR($F17="",$J17="",$L17=""),"",IF(AND($L17&gt;0,$M17&gt;0,$J17&lt;&gt;"Erledigt"),"Ja","Nein")))</f>
        <v/>
      </c>
      <c r="O17" s="37">
        <f>IF($A17="","",IF($C17="","",IFERROR(VLOOKUP($C17,'Parameter'!$A$6:$B$10,2,FALSE),"")))</f>
        <v/>
      </c>
      <c r="P17" s="20">
        <f>IF($A17="","",IF(OR($L17="",$O17=""),"",IFERROR($L17*$O17/60,"")))</f>
        <v/>
      </c>
      <c r="Q17" s="17">
        <f>IF($A17="","",IF($B17="","Kunde fehlt",IF($C17="","Produkt fehlt",IF($D17="","Auftragsmenge fehlt",IF($E17="","Fertigmenge fehlt",IF($F17="","Fälligkeit fehlt",IF($G17="","Phase fehlt",IF($I17="","Verantwortungsrolle fehlt",IF($J17="","Status fehlt",IF($K17="","Priorität fehlt",IF($E17&gt;$D17,"Fertigmenge &gt; Auftragsmenge",IF(AND($J17="Erledigt",$L17&gt;0),"Status/Menge prüfen",IF($O17="","Planzeit fehlt","OK")))))))))))))</f>
        <v/>
      </c>
      <c r="R17" s="56">
        <f>IF($A17="","",IF($N17="Ja",IFERROR($M17+ROW()/100000,""),""))</f>
        <v/>
      </c>
    </row>
    <row r="18">
      <c r="A18" s="29" t="n"/>
      <c r="B18" s="29" t="n"/>
      <c r="C18" s="29" t="n"/>
      <c r="D18" s="30" t="n"/>
      <c r="E18" s="30" t="n"/>
      <c r="F18" s="54" t="n"/>
      <c r="G18" s="29" t="n"/>
      <c r="H18" s="29" t="n"/>
      <c r="I18" s="29" t="n"/>
      <c r="J18" s="32" t="n"/>
      <c r="K18" s="32" t="n"/>
      <c r="L18" s="15">
        <f>IF($A18="","",IFERROR(MAX(0,$D18-$E18),""))</f>
        <v/>
      </c>
      <c r="M18" s="14">
        <f>IF($A18="","",IF(OR($F18="",$J18=""),"",IF($J18="Erledigt",0,IFERROR(MAX(0,'Zusammenfassung'!$B$8-$F18),""))))</f>
        <v/>
      </c>
      <c r="N18" s="33">
        <f>IF($A18="","",IF(OR($F18="",$J18="",$L18=""),"",IF(AND($L18&gt;0,$M18&gt;0,$J18&lt;&gt;"Erledigt"),"Ja","Nein")))</f>
        <v/>
      </c>
      <c r="O18" s="34">
        <f>IF($A18="","",IF($C18="","",IFERROR(VLOOKUP($C18,'Parameter'!$A$6:$B$10,2,FALSE),"")))</f>
        <v/>
      </c>
      <c r="P18" s="16">
        <f>IF($A18="","",IF(OR($L18="",$O18=""),"",IFERROR($L18*$O18/60,"")))</f>
        <v/>
      </c>
      <c r="Q18" s="13">
        <f>IF($A18="","",IF($B18="","Kunde fehlt",IF($C18="","Produkt fehlt",IF($D18="","Auftragsmenge fehlt",IF($E18="","Fertigmenge fehlt",IF($F18="","Fälligkeit fehlt",IF($G18="","Phase fehlt",IF($I18="","Verantwortungsrolle fehlt",IF($J18="","Status fehlt",IF($K18="","Priorität fehlt",IF($E18&gt;$D18,"Fertigmenge &gt; Auftragsmenge",IF(AND($J18="Erledigt",$L18&gt;0),"Status/Menge prüfen",IF($O18="","Planzeit fehlt","OK")))))))))))))</f>
        <v/>
      </c>
      <c r="R18" s="55">
        <f>IF($A18="","",IF($N18="Ja",IFERROR($M18+ROW()/100000,""),""))</f>
        <v/>
      </c>
    </row>
    <row r="19">
      <c r="A19" s="29" t="n"/>
      <c r="B19" s="29" t="n"/>
      <c r="C19" s="29" t="n"/>
      <c r="D19" s="30" t="n"/>
      <c r="E19" s="30" t="n"/>
      <c r="F19" s="54" t="n"/>
      <c r="G19" s="29" t="n"/>
      <c r="H19" s="29" t="n"/>
      <c r="I19" s="29" t="n"/>
      <c r="J19" s="32" t="n"/>
      <c r="K19" s="32" t="n"/>
      <c r="L19" s="19">
        <f>IF($A19="","",IFERROR(MAX(0,$D19-$E19),""))</f>
        <v/>
      </c>
      <c r="M19" s="18">
        <f>IF($A19="","",IF(OR($F19="",$J19=""),"",IF($J19="Erledigt",0,IFERROR(MAX(0,'Zusammenfassung'!$B$8-$F19),""))))</f>
        <v/>
      </c>
      <c r="N19" s="36">
        <f>IF($A19="","",IF(OR($F19="",$J19="",$L19=""),"",IF(AND($L19&gt;0,$M19&gt;0,$J19&lt;&gt;"Erledigt"),"Ja","Nein")))</f>
        <v/>
      </c>
      <c r="O19" s="37">
        <f>IF($A19="","",IF($C19="","",IFERROR(VLOOKUP($C19,'Parameter'!$A$6:$B$10,2,FALSE),"")))</f>
        <v/>
      </c>
      <c r="P19" s="20">
        <f>IF($A19="","",IF(OR($L19="",$O19=""),"",IFERROR($L19*$O19/60,"")))</f>
        <v/>
      </c>
      <c r="Q19" s="17">
        <f>IF($A19="","",IF($B19="","Kunde fehlt",IF($C19="","Produkt fehlt",IF($D19="","Auftragsmenge fehlt",IF($E19="","Fertigmenge fehlt",IF($F19="","Fälligkeit fehlt",IF($G19="","Phase fehlt",IF($I19="","Verantwortungsrolle fehlt",IF($J19="","Status fehlt",IF($K19="","Priorität fehlt",IF($E19&gt;$D19,"Fertigmenge &gt; Auftragsmenge",IF(AND($J19="Erledigt",$L19&gt;0),"Status/Menge prüfen",IF($O19="","Planzeit fehlt","OK")))))))))))))</f>
        <v/>
      </c>
      <c r="R19" s="56">
        <f>IF($A19="","",IF($N19="Ja",IFERROR($M19+ROW()/100000,""),""))</f>
        <v/>
      </c>
    </row>
    <row r="20">
      <c r="A20" s="29" t="n"/>
      <c r="B20" s="29" t="n"/>
      <c r="C20" s="29" t="n"/>
      <c r="D20" s="30" t="n"/>
      <c r="E20" s="30" t="n"/>
      <c r="F20" s="54" t="n"/>
      <c r="G20" s="29" t="n"/>
      <c r="H20" s="29" t="n"/>
      <c r="I20" s="29" t="n"/>
      <c r="J20" s="32" t="n"/>
      <c r="K20" s="32" t="n"/>
      <c r="L20" s="15">
        <f>IF($A20="","",IFERROR(MAX(0,$D20-$E20),""))</f>
        <v/>
      </c>
      <c r="M20" s="14">
        <f>IF($A20="","",IF(OR($F20="",$J20=""),"",IF($J20="Erledigt",0,IFERROR(MAX(0,'Zusammenfassung'!$B$8-$F20),""))))</f>
        <v/>
      </c>
      <c r="N20" s="33">
        <f>IF($A20="","",IF(OR($F20="",$J20="",$L20=""),"",IF(AND($L20&gt;0,$M20&gt;0,$J20&lt;&gt;"Erledigt"),"Ja","Nein")))</f>
        <v/>
      </c>
      <c r="O20" s="34">
        <f>IF($A20="","",IF($C20="","",IFERROR(VLOOKUP($C20,'Parameter'!$A$6:$B$10,2,FALSE),"")))</f>
        <v/>
      </c>
      <c r="P20" s="16">
        <f>IF($A20="","",IF(OR($L20="",$O20=""),"",IFERROR($L20*$O20/60,"")))</f>
        <v/>
      </c>
      <c r="Q20" s="13">
        <f>IF($A20="","",IF($B20="","Kunde fehlt",IF($C20="","Produkt fehlt",IF($D20="","Auftragsmenge fehlt",IF($E20="","Fertigmenge fehlt",IF($F20="","Fälligkeit fehlt",IF($G20="","Phase fehlt",IF($I20="","Verantwortungsrolle fehlt",IF($J20="","Status fehlt",IF($K20="","Priorität fehlt",IF($E20&gt;$D20,"Fertigmenge &gt; Auftragsmenge",IF(AND($J20="Erledigt",$L20&gt;0),"Status/Menge prüfen",IF($O20="","Planzeit fehlt","OK")))))))))))))</f>
        <v/>
      </c>
      <c r="R20" s="55">
        <f>IF($A20="","",IF($N20="Ja",IFERROR($M20+ROW()/100000,""),""))</f>
        <v/>
      </c>
    </row>
    <row r="21">
      <c r="A21" s="29" t="n"/>
      <c r="B21" s="29" t="n"/>
      <c r="C21" s="29" t="n"/>
      <c r="D21" s="30" t="n"/>
      <c r="E21" s="30" t="n"/>
      <c r="F21" s="54" t="n"/>
      <c r="G21" s="29" t="n"/>
      <c r="H21" s="29" t="n"/>
      <c r="I21" s="29" t="n"/>
      <c r="J21" s="32" t="n"/>
      <c r="K21" s="32" t="n"/>
      <c r="L21" s="19">
        <f>IF($A21="","",IFERROR(MAX(0,$D21-$E21),""))</f>
        <v/>
      </c>
      <c r="M21" s="18">
        <f>IF($A21="","",IF(OR($F21="",$J21=""),"",IF($J21="Erledigt",0,IFERROR(MAX(0,'Zusammenfassung'!$B$8-$F21),""))))</f>
        <v/>
      </c>
      <c r="N21" s="36">
        <f>IF($A21="","",IF(OR($F21="",$J21="",$L21=""),"",IF(AND($L21&gt;0,$M21&gt;0,$J21&lt;&gt;"Erledigt"),"Ja","Nein")))</f>
        <v/>
      </c>
      <c r="O21" s="37">
        <f>IF($A21="","",IF($C21="","",IFERROR(VLOOKUP($C21,'Parameter'!$A$6:$B$10,2,FALSE),"")))</f>
        <v/>
      </c>
      <c r="P21" s="20">
        <f>IF($A21="","",IF(OR($L21="",$O21=""),"",IFERROR($L21*$O21/60,"")))</f>
        <v/>
      </c>
      <c r="Q21" s="17">
        <f>IF($A21="","",IF($B21="","Kunde fehlt",IF($C21="","Produkt fehlt",IF($D21="","Auftragsmenge fehlt",IF($E21="","Fertigmenge fehlt",IF($F21="","Fälligkeit fehlt",IF($G21="","Phase fehlt",IF($I21="","Verantwortungsrolle fehlt",IF($J21="","Status fehlt",IF($K21="","Priorität fehlt",IF($E21&gt;$D21,"Fertigmenge &gt; Auftragsmenge",IF(AND($J21="Erledigt",$L21&gt;0),"Status/Menge prüfen",IF($O21="","Planzeit fehlt","OK")))))))))))))</f>
        <v/>
      </c>
      <c r="R21" s="56">
        <f>IF($A21="","",IF($N21="Ja",IFERROR($M21+ROW()/100000,""),""))</f>
        <v/>
      </c>
    </row>
    <row r="22">
      <c r="A22" s="29" t="n"/>
      <c r="B22" s="29" t="n"/>
      <c r="C22" s="29" t="n"/>
      <c r="D22" s="30" t="n"/>
      <c r="E22" s="30" t="n"/>
      <c r="F22" s="54" t="n"/>
      <c r="G22" s="29" t="n"/>
      <c r="H22" s="29" t="n"/>
      <c r="I22" s="29" t="n"/>
      <c r="J22" s="32" t="n"/>
      <c r="K22" s="32" t="n"/>
      <c r="L22" s="15">
        <f>IF($A22="","",IFERROR(MAX(0,$D22-$E22),""))</f>
        <v/>
      </c>
      <c r="M22" s="14">
        <f>IF($A22="","",IF(OR($F22="",$J22=""),"",IF($J22="Erledigt",0,IFERROR(MAX(0,'Zusammenfassung'!$B$8-$F22),""))))</f>
        <v/>
      </c>
      <c r="N22" s="33">
        <f>IF($A22="","",IF(OR($F22="",$J22="",$L22=""),"",IF(AND($L22&gt;0,$M22&gt;0,$J22&lt;&gt;"Erledigt"),"Ja","Nein")))</f>
        <v/>
      </c>
      <c r="O22" s="34">
        <f>IF($A22="","",IF($C22="","",IFERROR(VLOOKUP($C22,'Parameter'!$A$6:$B$10,2,FALSE),"")))</f>
        <v/>
      </c>
      <c r="P22" s="16">
        <f>IF($A22="","",IF(OR($L22="",$O22=""),"",IFERROR($L22*$O22/60,"")))</f>
        <v/>
      </c>
      <c r="Q22" s="13">
        <f>IF($A22="","",IF($B22="","Kunde fehlt",IF($C22="","Produkt fehlt",IF($D22="","Auftragsmenge fehlt",IF($E22="","Fertigmenge fehlt",IF($F22="","Fälligkeit fehlt",IF($G22="","Phase fehlt",IF($I22="","Verantwortungsrolle fehlt",IF($J22="","Status fehlt",IF($K22="","Priorität fehlt",IF($E22&gt;$D22,"Fertigmenge &gt; Auftragsmenge",IF(AND($J22="Erledigt",$L22&gt;0),"Status/Menge prüfen",IF($O22="","Planzeit fehlt","OK")))))))))))))</f>
        <v/>
      </c>
      <c r="R22" s="55">
        <f>IF($A22="","",IF($N22="Ja",IFERROR($M22+ROW()/100000,""),""))</f>
        <v/>
      </c>
    </row>
    <row r="23">
      <c r="A23" s="29" t="n"/>
      <c r="B23" s="29" t="n"/>
      <c r="C23" s="29" t="n"/>
      <c r="D23" s="30" t="n"/>
      <c r="E23" s="30" t="n"/>
      <c r="F23" s="54" t="n"/>
      <c r="G23" s="29" t="n"/>
      <c r="H23" s="29" t="n"/>
      <c r="I23" s="29" t="n"/>
      <c r="J23" s="32" t="n"/>
      <c r="K23" s="32" t="n"/>
      <c r="L23" s="19">
        <f>IF($A23="","",IFERROR(MAX(0,$D23-$E23),""))</f>
        <v/>
      </c>
      <c r="M23" s="18">
        <f>IF($A23="","",IF(OR($F23="",$J23=""),"",IF($J23="Erledigt",0,IFERROR(MAX(0,'Zusammenfassung'!$B$8-$F23),""))))</f>
        <v/>
      </c>
      <c r="N23" s="36">
        <f>IF($A23="","",IF(OR($F23="",$J23="",$L23=""),"",IF(AND($L23&gt;0,$M23&gt;0,$J23&lt;&gt;"Erledigt"),"Ja","Nein")))</f>
        <v/>
      </c>
      <c r="O23" s="37">
        <f>IF($A23="","",IF($C23="","",IFERROR(VLOOKUP($C23,'Parameter'!$A$6:$B$10,2,FALSE),"")))</f>
        <v/>
      </c>
      <c r="P23" s="20">
        <f>IF($A23="","",IF(OR($L23="",$O23=""),"",IFERROR($L23*$O23/60,"")))</f>
        <v/>
      </c>
      <c r="Q23" s="17">
        <f>IF($A23="","",IF($B23="","Kunde fehlt",IF($C23="","Produkt fehlt",IF($D23="","Auftragsmenge fehlt",IF($E23="","Fertigmenge fehlt",IF($F23="","Fälligkeit fehlt",IF($G23="","Phase fehlt",IF($I23="","Verantwortungsrolle fehlt",IF($J23="","Status fehlt",IF($K23="","Priorität fehlt",IF($E23&gt;$D23,"Fertigmenge &gt; Auftragsmenge",IF(AND($J23="Erledigt",$L23&gt;0),"Status/Menge prüfen",IF($O23="","Planzeit fehlt","OK")))))))))))))</f>
        <v/>
      </c>
      <c r="R23" s="56">
        <f>IF($A23="","",IF($N23="Ja",IFERROR($M23+ROW()/100000,""),""))</f>
        <v/>
      </c>
    </row>
    <row r="24">
      <c r="A24" s="29" t="n"/>
      <c r="B24" s="29" t="n"/>
      <c r="C24" s="29" t="n"/>
      <c r="D24" s="30" t="n"/>
      <c r="E24" s="30" t="n"/>
      <c r="F24" s="54" t="n"/>
      <c r="G24" s="29" t="n"/>
      <c r="H24" s="29" t="n"/>
      <c r="I24" s="29" t="n"/>
      <c r="J24" s="32" t="n"/>
      <c r="K24" s="32" t="n"/>
      <c r="L24" s="15">
        <f>IF($A24="","",IFERROR(MAX(0,$D24-$E24),""))</f>
        <v/>
      </c>
      <c r="M24" s="14">
        <f>IF($A24="","",IF(OR($F24="",$J24=""),"",IF($J24="Erledigt",0,IFERROR(MAX(0,'Zusammenfassung'!$B$8-$F24),""))))</f>
        <v/>
      </c>
      <c r="N24" s="33">
        <f>IF($A24="","",IF(OR($F24="",$J24="",$L24=""),"",IF(AND($L24&gt;0,$M24&gt;0,$J24&lt;&gt;"Erledigt"),"Ja","Nein")))</f>
        <v/>
      </c>
      <c r="O24" s="34">
        <f>IF($A24="","",IF($C24="","",IFERROR(VLOOKUP($C24,'Parameter'!$A$6:$B$10,2,FALSE),"")))</f>
        <v/>
      </c>
      <c r="P24" s="16">
        <f>IF($A24="","",IF(OR($L24="",$O24=""),"",IFERROR($L24*$O24/60,"")))</f>
        <v/>
      </c>
      <c r="Q24" s="13">
        <f>IF($A24="","",IF($B24="","Kunde fehlt",IF($C24="","Produkt fehlt",IF($D24="","Auftragsmenge fehlt",IF($E24="","Fertigmenge fehlt",IF($F24="","Fälligkeit fehlt",IF($G24="","Phase fehlt",IF($I24="","Verantwortungsrolle fehlt",IF($J24="","Status fehlt",IF($K24="","Priorität fehlt",IF($E24&gt;$D24,"Fertigmenge &gt; Auftragsmenge",IF(AND($J24="Erledigt",$L24&gt;0),"Status/Menge prüfen",IF($O24="","Planzeit fehlt","OK")))))))))))))</f>
        <v/>
      </c>
      <c r="R24" s="55">
        <f>IF($A24="","",IF($N24="Ja",IFERROR($M24+ROW()/100000,""),""))</f>
        <v/>
      </c>
    </row>
    <row r="25">
      <c r="A25" s="29" t="n"/>
      <c r="B25" s="29" t="n"/>
      <c r="C25" s="29" t="n"/>
      <c r="D25" s="30" t="n"/>
      <c r="E25" s="30" t="n"/>
      <c r="F25" s="54" t="n"/>
      <c r="G25" s="29" t="n"/>
      <c r="H25" s="29" t="n"/>
      <c r="I25" s="29" t="n"/>
      <c r="J25" s="32" t="n"/>
      <c r="K25" s="32" t="n"/>
      <c r="L25" s="19">
        <f>IF($A25="","",IFERROR(MAX(0,$D25-$E25),""))</f>
        <v/>
      </c>
      <c r="M25" s="18">
        <f>IF($A25="","",IF(OR($F25="",$J25=""),"",IF($J25="Erledigt",0,IFERROR(MAX(0,'Zusammenfassung'!$B$8-$F25),""))))</f>
        <v/>
      </c>
      <c r="N25" s="36">
        <f>IF($A25="","",IF(OR($F25="",$J25="",$L25=""),"",IF(AND($L25&gt;0,$M25&gt;0,$J25&lt;&gt;"Erledigt"),"Ja","Nein")))</f>
        <v/>
      </c>
      <c r="O25" s="37">
        <f>IF($A25="","",IF($C25="","",IFERROR(VLOOKUP($C25,'Parameter'!$A$6:$B$10,2,FALSE),"")))</f>
        <v/>
      </c>
      <c r="P25" s="20">
        <f>IF($A25="","",IF(OR($L25="",$O25=""),"",IFERROR($L25*$O25/60,"")))</f>
        <v/>
      </c>
      <c r="Q25" s="17">
        <f>IF($A25="","",IF($B25="","Kunde fehlt",IF($C25="","Produkt fehlt",IF($D25="","Auftragsmenge fehlt",IF($E25="","Fertigmenge fehlt",IF($F25="","Fälligkeit fehlt",IF($G25="","Phase fehlt",IF($I25="","Verantwortungsrolle fehlt",IF($J25="","Status fehlt",IF($K25="","Priorität fehlt",IF($E25&gt;$D25,"Fertigmenge &gt; Auftragsmenge",IF(AND($J25="Erledigt",$L25&gt;0),"Status/Menge prüfen",IF($O25="","Planzeit fehlt","OK")))))))))))))</f>
        <v/>
      </c>
      <c r="R25" s="56">
        <f>IF($A25="","",IF($N25="Ja",IFERROR($M25+ROW()/100000,""),""))</f>
        <v/>
      </c>
    </row>
    <row r="26">
      <c r="A26" s="29" t="n"/>
      <c r="B26" s="29" t="n"/>
      <c r="C26" s="29" t="n"/>
      <c r="D26" s="30" t="n"/>
      <c r="E26" s="30" t="n"/>
      <c r="F26" s="54" t="n"/>
      <c r="G26" s="29" t="n"/>
      <c r="H26" s="29" t="n"/>
      <c r="I26" s="29" t="n"/>
      <c r="J26" s="32" t="n"/>
      <c r="K26" s="32" t="n"/>
      <c r="L26" s="15">
        <f>IF($A26="","",IFERROR(MAX(0,$D26-$E26),""))</f>
        <v/>
      </c>
      <c r="M26" s="14">
        <f>IF($A26="","",IF(OR($F26="",$J26=""),"",IF($J26="Erledigt",0,IFERROR(MAX(0,'Zusammenfassung'!$B$8-$F26),""))))</f>
        <v/>
      </c>
      <c r="N26" s="33">
        <f>IF($A26="","",IF(OR($F26="",$J26="",$L26=""),"",IF(AND($L26&gt;0,$M26&gt;0,$J26&lt;&gt;"Erledigt"),"Ja","Nein")))</f>
        <v/>
      </c>
      <c r="O26" s="34">
        <f>IF($A26="","",IF($C26="","",IFERROR(VLOOKUP($C26,'Parameter'!$A$6:$B$10,2,FALSE),"")))</f>
        <v/>
      </c>
      <c r="P26" s="16">
        <f>IF($A26="","",IF(OR($L26="",$O26=""),"",IFERROR($L26*$O26/60,"")))</f>
        <v/>
      </c>
      <c r="Q26" s="13">
        <f>IF($A26="","",IF($B26="","Kunde fehlt",IF($C26="","Produkt fehlt",IF($D26="","Auftragsmenge fehlt",IF($E26="","Fertigmenge fehlt",IF($F26="","Fälligkeit fehlt",IF($G26="","Phase fehlt",IF($I26="","Verantwortungsrolle fehlt",IF($J26="","Status fehlt",IF($K26="","Priorität fehlt",IF($E26&gt;$D26,"Fertigmenge &gt; Auftragsmenge",IF(AND($J26="Erledigt",$L26&gt;0),"Status/Menge prüfen",IF($O26="","Planzeit fehlt","OK")))))))))))))</f>
        <v/>
      </c>
      <c r="R26" s="55">
        <f>IF($A26="","",IF($N26="Ja",IFERROR($M26+ROW()/100000,""),""))</f>
        <v/>
      </c>
    </row>
    <row r="27">
      <c r="A27" s="29" t="n"/>
      <c r="B27" s="29" t="n"/>
      <c r="C27" s="29" t="n"/>
      <c r="D27" s="30" t="n"/>
      <c r="E27" s="30" t="n"/>
      <c r="F27" s="54" t="n"/>
      <c r="G27" s="29" t="n"/>
      <c r="H27" s="29" t="n"/>
      <c r="I27" s="29" t="n"/>
      <c r="J27" s="32" t="n"/>
      <c r="K27" s="32" t="n"/>
      <c r="L27" s="19">
        <f>IF($A27="","",IFERROR(MAX(0,$D27-$E27),""))</f>
        <v/>
      </c>
      <c r="M27" s="18">
        <f>IF($A27="","",IF(OR($F27="",$J27=""),"",IF($J27="Erledigt",0,IFERROR(MAX(0,'Zusammenfassung'!$B$8-$F27),""))))</f>
        <v/>
      </c>
      <c r="N27" s="36">
        <f>IF($A27="","",IF(OR($F27="",$J27="",$L27=""),"",IF(AND($L27&gt;0,$M27&gt;0,$J27&lt;&gt;"Erledigt"),"Ja","Nein")))</f>
        <v/>
      </c>
      <c r="O27" s="37">
        <f>IF($A27="","",IF($C27="","",IFERROR(VLOOKUP($C27,'Parameter'!$A$6:$B$10,2,FALSE),"")))</f>
        <v/>
      </c>
      <c r="P27" s="20">
        <f>IF($A27="","",IF(OR($L27="",$O27=""),"",IFERROR($L27*$O27/60,"")))</f>
        <v/>
      </c>
      <c r="Q27" s="17">
        <f>IF($A27="","",IF($B27="","Kunde fehlt",IF($C27="","Produkt fehlt",IF($D27="","Auftragsmenge fehlt",IF($E27="","Fertigmenge fehlt",IF($F27="","Fälligkeit fehlt",IF($G27="","Phase fehlt",IF($I27="","Verantwortungsrolle fehlt",IF($J27="","Status fehlt",IF($K27="","Priorität fehlt",IF($E27&gt;$D27,"Fertigmenge &gt; Auftragsmenge",IF(AND($J27="Erledigt",$L27&gt;0),"Status/Menge prüfen",IF($O27="","Planzeit fehlt","OK")))))))))))))</f>
        <v/>
      </c>
      <c r="R27" s="56">
        <f>IF($A27="","",IF($N27="Ja",IFERROR($M27+ROW()/100000,""),""))</f>
        <v/>
      </c>
    </row>
    <row r="28">
      <c r="A28" s="29" t="n"/>
      <c r="B28" s="29" t="n"/>
      <c r="C28" s="29" t="n"/>
      <c r="D28" s="30" t="n"/>
      <c r="E28" s="30" t="n"/>
      <c r="F28" s="54" t="n"/>
      <c r="G28" s="29" t="n"/>
      <c r="H28" s="29" t="n"/>
      <c r="I28" s="29" t="n"/>
      <c r="J28" s="32" t="n"/>
      <c r="K28" s="32" t="n"/>
      <c r="L28" s="15">
        <f>IF($A28="","",IFERROR(MAX(0,$D28-$E28),""))</f>
        <v/>
      </c>
      <c r="M28" s="14">
        <f>IF($A28="","",IF(OR($F28="",$J28=""),"",IF($J28="Erledigt",0,IFERROR(MAX(0,'Zusammenfassung'!$B$8-$F28),""))))</f>
        <v/>
      </c>
      <c r="N28" s="33">
        <f>IF($A28="","",IF(OR($F28="",$J28="",$L28=""),"",IF(AND($L28&gt;0,$M28&gt;0,$J28&lt;&gt;"Erledigt"),"Ja","Nein")))</f>
        <v/>
      </c>
      <c r="O28" s="34">
        <f>IF($A28="","",IF($C28="","",IFERROR(VLOOKUP($C28,'Parameter'!$A$6:$B$10,2,FALSE),"")))</f>
        <v/>
      </c>
      <c r="P28" s="16">
        <f>IF($A28="","",IF(OR($L28="",$O28=""),"",IFERROR($L28*$O28/60,"")))</f>
        <v/>
      </c>
      <c r="Q28" s="13">
        <f>IF($A28="","",IF($B28="","Kunde fehlt",IF($C28="","Produkt fehlt",IF($D28="","Auftragsmenge fehlt",IF($E28="","Fertigmenge fehlt",IF($F28="","Fälligkeit fehlt",IF($G28="","Phase fehlt",IF($I28="","Verantwortungsrolle fehlt",IF($J28="","Status fehlt",IF($K28="","Priorität fehlt",IF($E28&gt;$D28,"Fertigmenge &gt; Auftragsmenge",IF(AND($J28="Erledigt",$L28&gt;0),"Status/Menge prüfen",IF($O28="","Planzeit fehlt","OK")))))))))))))</f>
        <v/>
      </c>
      <c r="R28" s="55">
        <f>IF($A28="","",IF($N28="Ja",IFERROR($M28+ROW()/100000,""),""))</f>
        <v/>
      </c>
    </row>
    <row r="29">
      <c r="A29" s="29" t="n"/>
      <c r="B29" s="29" t="n"/>
      <c r="C29" s="29" t="n"/>
      <c r="D29" s="30" t="n"/>
      <c r="E29" s="30" t="n"/>
      <c r="F29" s="54" t="n"/>
      <c r="G29" s="29" t="n"/>
      <c r="H29" s="29" t="n"/>
      <c r="I29" s="29" t="n"/>
      <c r="J29" s="32" t="n"/>
      <c r="K29" s="32" t="n"/>
      <c r="L29" s="19">
        <f>IF($A29="","",IFERROR(MAX(0,$D29-$E29),""))</f>
        <v/>
      </c>
      <c r="M29" s="18">
        <f>IF($A29="","",IF(OR($F29="",$J29=""),"",IF($J29="Erledigt",0,IFERROR(MAX(0,'Zusammenfassung'!$B$8-$F29),""))))</f>
        <v/>
      </c>
      <c r="N29" s="36">
        <f>IF($A29="","",IF(OR($F29="",$J29="",$L29=""),"",IF(AND($L29&gt;0,$M29&gt;0,$J29&lt;&gt;"Erledigt"),"Ja","Nein")))</f>
        <v/>
      </c>
      <c r="O29" s="37">
        <f>IF($A29="","",IF($C29="","",IFERROR(VLOOKUP($C29,'Parameter'!$A$6:$B$10,2,FALSE),"")))</f>
        <v/>
      </c>
      <c r="P29" s="20">
        <f>IF($A29="","",IF(OR($L29="",$O29=""),"",IFERROR($L29*$O29/60,"")))</f>
        <v/>
      </c>
      <c r="Q29" s="17">
        <f>IF($A29="","",IF($B29="","Kunde fehlt",IF($C29="","Produkt fehlt",IF($D29="","Auftragsmenge fehlt",IF($E29="","Fertigmenge fehlt",IF($F29="","Fälligkeit fehlt",IF($G29="","Phase fehlt",IF($I29="","Verantwortungsrolle fehlt",IF($J29="","Status fehlt",IF($K29="","Priorität fehlt",IF($E29&gt;$D29,"Fertigmenge &gt; Auftragsmenge",IF(AND($J29="Erledigt",$L29&gt;0),"Status/Menge prüfen",IF($O29="","Planzeit fehlt","OK")))))))))))))</f>
        <v/>
      </c>
      <c r="R29" s="56">
        <f>IF($A29="","",IF($N29="Ja",IFERROR($M29+ROW()/100000,""),""))</f>
        <v/>
      </c>
    </row>
    <row r="30">
      <c r="A30" s="29" t="n"/>
      <c r="B30" s="29" t="n"/>
      <c r="C30" s="29" t="n"/>
      <c r="D30" s="30" t="n"/>
      <c r="E30" s="30" t="n"/>
      <c r="F30" s="54" t="n"/>
      <c r="G30" s="29" t="n"/>
      <c r="H30" s="29" t="n"/>
      <c r="I30" s="29" t="n"/>
      <c r="J30" s="32" t="n"/>
      <c r="K30" s="32" t="n"/>
      <c r="L30" s="15">
        <f>IF($A30="","",IFERROR(MAX(0,$D30-$E30),""))</f>
        <v/>
      </c>
      <c r="M30" s="14">
        <f>IF($A30="","",IF(OR($F30="",$J30=""),"",IF($J30="Erledigt",0,IFERROR(MAX(0,'Zusammenfassung'!$B$8-$F30),""))))</f>
        <v/>
      </c>
      <c r="N30" s="33">
        <f>IF($A30="","",IF(OR($F30="",$J30="",$L30=""),"",IF(AND($L30&gt;0,$M30&gt;0,$J30&lt;&gt;"Erledigt"),"Ja","Nein")))</f>
        <v/>
      </c>
      <c r="O30" s="34">
        <f>IF($A30="","",IF($C30="","",IFERROR(VLOOKUP($C30,'Parameter'!$A$6:$B$10,2,FALSE),"")))</f>
        <v/>
      </c>
      <c r="P30" s="16">
        <f>IF($A30="","",IF(OR($L30="",$O30=""),"",IFERROR($L30*$O30/60,"")))</f>
        <v/>
      </c>
      <c r="Q30" s="13">
        <f>IF($A30="","",IF($B30="","Kunde fehlt",IF($C30="","Produkt fehlt",IF($D30="","Auftragsmenge fehlt",IF($E30="","Fertigmenge fehlt",IF($F30="","Fälligkeit fehlt",IF($G30="","Phase fehlt",IF($I30="","Verantwortungsrolle fehlt",IF($J30="","Status fehlt",IF($K30="","Priorität fehlt",IF($E30&gt;$D30,"Fertigmenge &gt; Auftragsmenge",IF(AND($J30="Erledigt",$L30&gt;0),"Status/Menge prüfen",IF($O30="","Planzeit fehlt","OK")))))))))))))</f>
        <v/>
      </c>
      <c r="R30" s="55">
        <f>IF($A30="","",IF($N30="Ja",IFERROR($M30+ROW()/100000,""),""))</f>
        <v/>
      </c>
    </row>
    <row r="31">
      <c r="A31" s="29" t="n"/>
      <c r="B31" s="29" t="n"/>
      <c r="C31" s="29" t="n"/>
      <c r="D31" s="30" t="n"/>
      <c r="E31" s="30" t="n"/>
      <c r="F31" s="54" t="n"/>
      <c r="G31" s="29" t="n"/>
      <c r="H31" s="29" t="n"/>
      <c r="I31" s="29" t="n"/>
      <c r="J31" s="32" t="n"/>
      <c r="K31" s="32" t="n"/>
      <c r="L31" s="19">
        <f>IF($A31="","",IFERROR(MAX(0,$D31-$E31),""))</f>
        <v/>
      </c>
      <c r="M31" s="18">
        <f>IF($A31="","",IF(OR($F31="",$J31=""),"",IF($J31="Erledigt",0,IFERROR(MAX(0,'Zusammenfassung'!$B$8-$F31),""))))</f>
        <v/>
      </c>
      <c r="N31" s="36">
        <f>IF($A31="","",IF(OR($F31="",$J31="",$L31=""),"",IF(AND($L31&gt;0,$M31&gt;0,$J31&lt;&gt;"Erledigt"),"Ja","Nein")))</f>
        <v/>
      </c>
      <c r="O31" s="37">
        <f>IF($A31="","",IF($C31="","",IFERROR(VLOOKUP($C31,'Parameter'!$A$6:$B$10,2,FALSE),"")))</f>
        <v/>
      </c>
      <c r="P31" s="20">
        <f>IF($A31="","",IF(OR($L31="",$O31=""),"",IFERROR($L31*$O31/60,"")))</f>
        <v/>
      </c>
      <c r="Q31" s="17">
        <f>IF($A31="","",IF($B31="","Kunde fehlt",IF($C31="","Produkt fehlt",IF($D31="","Auftragsmenge fehlt",IF($E31="","Fertigmenge fehlt",IF($F31="","Fälligkeit fehlt",IF($G31="","Phase fehlt",IF($I31="","Verantwortungsrolle fehlt",IF($J31="","Status fehlt",IF($K31="","Priorität fehlt",IF($E31&gt;$D31,"Fertigmenge &gt; Auftragsmenge",IF(AND($J31="Erledigt",$L31&gt;0),"Status/Menge prüfen",IF($O31="","Planzeit fehlt","OK")))))))))))))</f>
        <v/>
      </c>
      <c r="R31" s="56">
        <f>IF($A31="","",IF($N31="Ja",IFERROR($M31+ROW()/100000,""),""))</f>
        <v/>
      </c>
    </row>
    <row r="32">
      <c r="A32" s="29" t="n"/>
      <c r="B32" s="29" t="n"/>
      <c r="C32" s="29" t="n"/>
      <c r="D32" s="30" t="n"/>
      <c r="E32" s="30" t="n"/>
      <c r="F32" s="54" t="n"/>
      <c r="G32" s="29" t="n"/>
      <c r="H32" s="29" t="n"/>
      <c r="I32" s="29" t="n"/>
      <c r="J32" s="32" t="n"/>
      <c r="K32" s="32" t="n"/>
      <c r="L32" s="15">
        <f>IF($A32="","",IFERROR(MAX(0,$D32-$E32),""))</f>
        <v/>
      </c>
      <c r="M32" s="14">
        <f>IF($A32="","",IF(OR($F32="",$J32=""),"",IF($J32="Erledigt",0,IFERROR(MAX(0,'Zusammenfassung'!$B$8-$F32),""))))</f>
        <v/>
      </c>
      <c r="N32" s="33">
        <f>IF($A32="","",IF(OR($F32="",$J32="",$L32=""),"",IF(AND($L32&gt;0,$M32&gt;0,$J32&lt;&gt;"Erledigt"),"Ja","Nein")))</f>
        <v/>
      </c>
      <c r="O32" s="34">
        <f>IF($A32="","",IF($C32="","",IFERROR(VLOOKUP($C32,'Parameter'!$A$6:$B$10,2,FALSE),"")))</f>
        <v/>
      </c>
      <c r="P32" s="16">
        <f>IF($A32="","",IF(OR($L32="",$O32=""),"",IFERROR($L32*$O32/60,"")))</f>
        <v/>
      </c>
      <c r="Q32" s="13">
        <f>IF($A32="","",IF($B32="","Kunde fehlt",IF($C32="","Produkt fehlt",IF($D32="","Auftragsmenge fehlt",IF($E32="","Fertigmenge fehlt",IF($F32="","Fälligkeit fehlt",IF($G32="","Phase fehlt",IF($I32="","Verantwortungsrolle fehlt",IF($J32="","Status fehlt",IF($K32="","Priorität fehlt",IF($E32&gt;$D32,"Fertigmenge &gt; Auftragsmenge",IF(AND($J32="Erledigt",$L32&gt;0),"Status/Menge prüfen",IF($O32="","Planzeit fehlt","OK")))))))))))))</f>
        <v/>
      </c>
      <c r="R32" s="55">
        <f>IF($A32="","",IF($N32="Ja",IFERROR($M32+ROW()/100000,""),""))</f>
        <v/>
      </c>
    </row>
    <row r="33">
      <c r="A33" s="29" t="n"/>
      <c r="B33" s="29" t="n"/>
      <c r="C33" s="29" t="n"/>
      <c r="D33" s="30" t="n"/>
      <c r="E33" s="30" t="n"/>
      <c r="F33" s="54" t="n"/>
      <c r="G33" s="29" t="n"/>
      <c r="H33" s="29" t="n"/>
      <c r="I33" s="29" t="n"/>
      <c r="J33" s="32" t="n"/>
      <c r="K33" s="32" t="n"/>
      <c r="L33" s="19">
        <f>IF($A33="","",IFERROR(MAX(0,$D33-$E33),""))</f>
        <v/>
      </c>
      <c r="M33" s="18">
        <f>IF($A33="","",IF(OR($F33="",$J33=""),"",IF($J33="Erledigt",0,IFERROR(MAX(0,'Zusammenfassung'!$B$8-$F33),""))))</f>
        <v/>
      </c>
      <c r="N33" s="36">
        <f>IF($A33="","",IF(OR($F33="",$J33="",$L33=""),"",IF(AND($L33&gt;0,$M33&gt;0,$J33&lt;&gt;"Erledigt"),"Ja","Nein")))</f>
        <v/>
      </c>
      <c r="O33" s="37">
        <f>IF($A33="","",IF($C33="","",IFERROR(VLOOKUP($C33,'Parameter'!$A$6:$B$10,2,FALSE),"")))</f>
        <v/>
      </c>
      <c r="P33" s="20">
        <f>IF($A33="","",IF(OR($L33="",$O33=""),"",IFERROR($L33*$O33/60,"")))</f>
        <v/>
      </c>
      <c r="Q33" s="17">
        <f>IF($A33="","",IF($B33="","Kunde fehlt",IF($C33="","Produkt fehlt",IF($D33="","Auftragsmenge fehlt",IF($E33="","Fertigmenge fehlt",IF($F33="","Fälligkeit fehlt",IF($G33="","Phase fehlt",IF($I33="","Verantwortungsrolle fehlt",IF($J33="","Status fehlt",IF($K33="","Priorität fehlt",IF($E33&gt;$D33,"Fertigmenge &gt; Auftragsmenge",IF(AND($J33="Erledigt",$L33&gt;0),"Status/Menge prüfen",IF($O33="","Planzeit fehlt","OK")))))))))))))</f>
        <v/>
      </c>
      <c r="R33" s="56">
        <f>IF($A33="","",IF($N33="Ja",IFERROR($M33+ROW()/100000,""),""))</f>
        <v/>
      </c>
    </row>
    <row r="34">
      <c r="A34" s="29" t="n"/>
      <c r="B34" s="29" t="n"/>
      <c r="C34" s="29" t="n"/>
      <c r="D34" s="30" t="n"/>
      <c r="E34" s="30" t="n"/>
      <c r="F34" s="54" t="n"/>
      <c r="G34" s="29" t="n"/>
      <c r="H34" s="29" t="n"/>
      <c r="I34" s="29" t="n"/>
      <c r="J34" s="32" t="n"/>
      <c r="K34" s="32" t="n"/>
      <c r="L34" s="15">
        <f>IF($A34="","",IFERROR(MAX(0,$D34-$E34),""))</f>
        <v/>
      </c>
      <c r="M34" s="14">
        <f>IF($A34="","",IF(OR($F34="",$J34=""),"",IF($J34="Erledigt",0,IFERROR(MAX(0,'Zusammenfassung'!$B$8-$F34),""))))</f>
        <v/>
      </c>
      <c r="N34" s="33">
        <f>IF($A34="","",IF(OR($F34="",$J34="",$L34=""),"",IF(AND($L34&gt;0,$M34&gt;0,$J34&lt;&gt;"Erledigt"),"Ja","Nein")))</f>
        <v/>
      </c>
      <c r="O34" s="34">
        <f>IF($A34="","",IF($C34="","",IFERROR(VLOOKUP($C34,'Parameter'!$A$6:$B$10,2,FALSE),"")))</f>
        <v/>
      </c>
      <c r="P34" s="16">
        <f>IF($A34="","",IF(OR($L34="",$O34=""),"",IFERROR($L34*$O34/60,"")))</f>
        <v/>
      </c>
      <c r="Q34" s="13">
        <f>IF($A34="","",IF($B34="","Kunde fehlt",IF($C34="","Produkt fehlt",IF($D34="","Auftragsmenge fehlt",IF($E34="","Fertigmenge fehlt",IF($F34="","Fälligkeit fehlt",IF($G34="","Phase fehlt",IF($I34="","Verantwortungsrolle fehlt",IF($J34="","Status fehlt",IF($K34="","Priorität fehlt",IF($E34&gt;$D34,"Fertigmenge &gt; Auftragsmenge",IF(AND($J34="Erledigt",$L34&gt;0),"Status/Menge prüfen",IF($O34="","Planzeit fehlt","OK")))))))))))))</f>
        <v/>
      </c>
      <c r="R34" s="55">
        <f>IF($A34="","",IF($N34="Ja",IFERROR($M34+ROW()/100000,""),""))</f>
        <v/>
      </c>
    </row>
    <row r="35">
      <c r="A35" s="29" t="n"/>
      <c r="B35" s="29" t="n"/>
      <c r="C35" s="29" t="n"/>
      <c r="D35" s="30" t="n"/>
      <c r="E35" s="30" t="n"/>
      <c r="F35" s="54" t="n"/>
      <c r="G35" s="29" t="n"/>
      <c r="H35" s="29" t="n"/>
      <c r="I35" s="29" t="n"/>
      <c r="J35" s="32" t="n"/>
      <c r="K35" s="32" t="n"/>
      <c r="L35" s="19">
        <f>IF($A35="","",IFERROR(MAX(0,$D35-$E35),""))</f>
        <v/>
      </c>
      <c r="M35" s="18">
        <f>IF($A35="","",IF(OR($F35="",$J35=""),"",IF($J35="Erledigt",0,IFERROR(MAX(0,'Zusammenfassung'!$B$8-$F35),""))))</f>
        <v/>
      </c>
      <c r="N35" s="36">
        <f>IF($A35="","",IF(OR($F35="",$J35="",$L35=""),"",IF(AND($L35&gt;0,$M35&gt;0,$J35&lt;&gt;"Erledigt"),"Ja","Nein")))</f>
        <v/>
      </c>
      <c r="O35" s="37">
        <f>IF($A35="","",IF($C35="","",IFERROR(VLOOKUP($C35,'Parameter'!$A$6:$B$10,2,FALSE),"")))</f>
        <v/>
      </c>
      <c r="P35" s="20">
        <f>IF($A35="","",IF(OR($L35="",$O35=""),"",IFERROR($L35*$O35/60,"")))</f>
        <v/>
      </c>
      <c r="Q35" s="17">
        <f>IF($A35="","",IF($B35="","Kunde fehlt",IF($C35="","Produkt fehlt",IF($D35="","Auftragsmenge fehlt",IF($E35="","Fertigmenge fehlt",IF($F35="","Fälligkeit fehlt",IF($G35="","Phase fehlt",IF($I35="","Verantwortungsrolle fehlt",IF($J35="","Status fehlt",IF($K35="","Priorität fehlt",IF($E35&gt;$D35,"Fertigmenge &gt; Auftragsmenge",IF(AND($J35="Erledigt",$L35&gt;0),"Status/Menge prüfen",IF($O35="","Planzeit fehlt","OK")))))))))))))</f>
        <v/>
      </c>
      <c r="R35" s="56">
        <f>IF($A35="","",IF($N35="Ja",IFERROR($M35+ROW()/100000,""),""))</f>
        <v/>
      </c>
    </row>
    <row r="36">
      <c r="A36" s="29" t="n"/>
      <c r="B36" s="29" t="n"/>
      <c r="C36" s="29" t="n"/>
      <c r="D36" s="30" t="n"/>
      <c r="E36" s="30" t="n"/>
      <c r="F36" s="54" t="n"/>
      <c r="G36" s="29" t="n"/>
      <c r="H36" s="29" t="n"/>
      <c r="I36" s="29" t="n"/>
      <c r="J36" s="32" t="n"/>
      <c r="K36" s="32" t="n"/>
      <c r="L36" s="15">
        <f>IF($A36="","",IFERROR(MAX(0,$D36-$E36),""))</f>
        <v/>
      </c>
      <c r="M36" s="14">
        <f>IF($A36="","",IF(OR($F36="",$J36=""),"",IF($J36="Erledigt",0,IFERROR(MAX(0,'Zusammenfassung'!$B$8-$F36),""))))</f>
        <v/>
      </c>
      <c r="N36" s="33">
        <f>IF($A36="","",IF(OR($F36="",$J36="",$L36=""),"",IF(AND($L36&gt;0,$M36&gt;0,$J36&lt;&gt;"Erledigt"),"Ja","Nein")))</f>
        <v/>
      </c>
      <c r="O36" s="34">
        <f>IF($A36="","",IF($C36="","",IFERROR(VLOOKUP($C36,'Parameter'!$A$6:$B$10,2,FALSE),"")))</f>
        <v/>
      </c>
      <c r="P36" s="16">
        <f>IF($A36="","",IF(OR($L36="",$O36=""),"",IFERROR($L36*$O36/60,"")))</f>
        <v/>
      </c>
      <c r="Q36" s="13">
        <f>IF($A36="","",IF($B36="","Kunde fehlt",IF($C36="","Produkt fehlt",IF($D36="","Auftragsmenge fehlt",IF($E36="","Fertigmenge fehlt",IF($F36="","Fälligkeit fehlt",IF($G36="","Phase fehlt",IF($I36="","Verantwortungsrolle fehlt",IF($J36="","Status fehlt",IF($K36="","Priorität fehlt",IF($E36&gt;$D36,"Fertigmenge &gt; Auftragsmenge",IF(AND($J36="Erledigt",$L36&gt;0),"Status/Menge prüfen",IF($O36="","Planzeit fehlt","OK")))))))))))))</f>
        <v/>
      </c>
      <c r="R36" s="55">
        <f>IF($A36="","",IF($N36="Ja",IFERROR($M36+ROW()/100000,""),""))</f>
        <v/>
      </c>
    </row>
    <row r="37">
      <c r="A37" s="29" t="n"/>
      <c r="B37" s="29" t="n"/>
      <c r="C37" s="29" t="n"/>
      <c r="D37" s="30" t="n"/>
      <c r="E37" s="30" t="n"/>
      <c r="F37" s="54" t="n"/>
      <c r="G37" s="29" t="n"/>
      <c r="H37" s="29" t="n"/>
      <c r="I37" s="29" t="n"/>
      <c r="J37" s="32" t="n"/>
      <c r="K37" s="32" t="n"/>
      <c r="L37" s="19">
        <f>IF($A37="","",IFERROR(MAX(0,$D37-$E37),""))</f>
        <v/>
      </c>
      <c r="M37" s="18">
        <f>IF($A37="","",IF(OR($F37="",$J37=""),"",IF($J37="Erledigt",0,IFERROR(MAX(0,'Zusammenfassung'!$B$8-$F37),""))))</f>
        <v/>
      </c>
      <c r="N37" s="36">
        <f>IF($A37="","",IF(OR($F37="",$J37="",$L37=""),"",IF(AND($L37&gt;0,$M37&gt;0,$J37&lt;&gt;"Erledigt"),"Ja","Nein")))</f>
        <v/>
      </c>
      <c r="O37" s="37">
        <f>IF($A37="","",IF($C37="","",IFERROR(VLOOKUP($C37,'Parameter'!$A$6:$B$10,2,FALSE),"")))</f>
        <v/>
      </c>
      <c r="P37" s="20">
        <f>IF($A37="","",IF(OR($L37="",$O37=""),"",IFERROR($L37*$O37/60,"")))</f>
        <v/>
      </c>
      <c r="Q37" s="17">
        <f>IF($A37="","",IF($B37="","Kunde fehlt",IF($C37="","Produkt fehlt",IF($D37="","Auftragsmenge fehlt",IF($E37="","Fertigmenge fehlt",IF($F37="","Fälligkeit fehlt",IF($G37="","Phase fehlt",IF($I37="","Verantwortungsrolle fehlt",IF($J37="","Status fehlt",IF($K37="","Priorität fehlt",IF($E37&gt;$D37,"Fertigmenge &gt; Auftragsmenge",IF(AND($J37="Erledigt",$L37&gt;0),"Status/Menge prüfen",IF($O37="","Planzeit fehlt","OK")))))))))))))</f>
        <v/>
      </c>
      <c r="R37" s="56">
        <f>IF($A37="","",IF($N37="Ja",IFERROR($M37+ROW()/100000,""),""))</f>
        <v/>
      </c>
    </row>
    <row r="38">
      <c r="A38" s="29" t="n"/>
      <c r="B38" s="29" t="n"/>
      <c r="C38" s="29" t="n"/>
      <c r="D38" s="30" t="n"/>
      <c r="E38" s="30" t="n"/>
      <c r="F38" s="54" t="n"/>
      <c r="G38" s="29" t="n"/>
      <c r="H38" s="29" t="n"/>
      <c r="I38" s="29" t="n"/>
      <c r="J38" s="32" t="n"/>
      <c r="K38" s="32" t="n"/>
      <c r="L38" s="15">
        <f>IF($A38="","",IFERROR(MAX(0,$D38-$E38),""))</f>
        <v/>
      </c>
      <c r="M38" s="14">
        <f>IF($A38="","",IF(OR($F38="",$J38=""),"",IF($J38="Erledigt",0,IFERROR(MAX(0,'Zusammenfassung'!$B$8-$F38),""))))</f>
        <v/>
      </c>
      <c r="N38" s="33">
        <f>IF($A38="","",IF(OR($F38="",$J38="",$L38=""),"",IF(AND($L38&gt;0,$M38&gt;0,$J38&lt;&gt;"Erledigt"),"Ja","Nein")))</f>
        <v/>
      </c>
      <c r="O38" s="34">
        <f>IF($A38="","",IF($C38="","",IFERROR(VLOOKUP($C38,'Parameter'!$A$6:$B$10,2,FALSE),"")))</f>
        <v/>
      </c>
      <c r="P38" s="16">
        <f>IF($A38="","",IF(OR($L38="",$O38=""),"",IFERROR($L38*$O38/60,"")))</f>
        <v/>
      </c>
      <c r="Q38" s="13">
        <f>IF($A38="","",IF($B38="","Kunde fehlt",IF($C38="","Produkt fehlt",IF($D38="","Auftragsmenge fehlt",IF($E38="","Fertigmenge fehlt",IF($F38="","Fälligkeit fehlt",IF($G38="","Phase fehlt",IF($I38="","Verantwortungsrolle fehlt",IF($J38="","Status fehlt",IF($K38="","Priorität fehlt",IF($E38&gt;$D38,"Fertigmenge &gt; Auftragsmenge",IF(AND($J38="Erledigt",$L38&gt;0),"Status/Menge prüfen",IF($O38="","Planzeit fehlt","OK")))))))))))))</f>
        <v/>
      </c>
      <c r="R38" s="55">
        <f>IF($A38="","",IF($N38="Ja",IFERROR($M38+ROW()/100000,""),""))</f>
        <v/>
      </c>
    </row>
    <row r="39">
      <c r="A39" s="29" t="n"/>
      <c r="B39" s="29" t="n"/>
      <c r="C39" s="29" t="n"/>
      <c r="D39" s="30" t="n"/>
      <c r="E39" s="30" t="n"/>
      <c r="F39" s="54" t="n"/>
      <c r="G39" s="29" t="n"/>
      <c r="H39" s="29" t="n"/>
      <c r="I39" s="29" t="n"/>
      <c r="J39" s="32" t="n"/>
      <c r="K39" s="32" t="n"/>
      <c r="L39" s="19">
        <f>IF($A39="","",IFERROR(MAX(0,$D39-$E39),""))</f>
        <v/>
      </c>
      <c r="M39" s="18">
        <f>IF($A39="","",IF(OR($F39="",$J39=""),"",IF($J39="Erledigt",0,IFERROR(MAX(0,'Zusammenfassung'!$B$8-$F39),""))))</f>
        <v/>
      </c>
      <c r="N39" s="36">
        <f>IF($A39="","",IF(OR($F39="",$J39="",$L39=""),"",IF(AND($L39&gt;0,$M39&gt;0,$J39&lt;&gt;"Erledigt"),"Ja","Nein")))</f>
        <v/>
      </c>
      <c r="O39" s="37">
        <f>IF($A39="","",IF($C39="","",IFERROR(VLOOKUP($C39,'Parameter'!$A$6:$B$10,2,FALSE),"")))</f>
        <v/>
      </c>
      <c r="P39" s="20">
        <f>IF($A39="","",IF(OR($L39="",$O39=""),"",IFERROR($L39*$O39/60,"")))</f>
        <v/>
      </c>
      <c r="Q39" s="17">
        <f>IF($A39="","",IF($B39="","Kunde fehlt",IF($C39="","Produkt fehlt",IF($D39="","Auftragsmenge fehlt",IF($E39="","Fertigmenge fehlt",IF($F39="","Fälligkeit fehlt",IF($G39="","Phase fehlt",IF($I39="","Verantwortungsrolle fehlt",IF($J39="","Status fehlt",IF($K39="","Priorität fehlt",IF($E39&gt;$D39,"Fertigmenge &gt; Auftragsmenge",IF(AND($J39="Erledigt",$L39&gt;0),"Status/Menge prüfen",IF($O39="","Planzeit fehlt","OK")))))))))))))</f>
        <v/>
      </c>
      <c r="R39" s="56">
        <f>IF($A39="","",IF($N39="Ja",IFERROR($M39+ROW()/100000,""),""))</f>
        <v/>
      </c>
    </row>
    <row r="40">
      <c r="A40" s="29" t="n"/>
      <c r="B40" s="29" t="n"/>
      <c r="C40" s="29" t="n"/>
      <c r="D40" s="30" t="n"/>
      <c r="E40" s="30" t="n"/>
      <c r="F40" s="54" t="n"/>
      <c r="G40" s="29" t="n"/>
      <c r="H40" s="29" t="n"/>
      <c r="I40" s="29" t="n"/>
      <c r="J40" s="32" t="n"/>
      <c r="K40" s="32" t="n"/>
      <c r="L40" s="15">
        <f>IF($A40="","",IFERROR(MAX(0,$D40-$E40),""))</f>
        <v/>
      </c>
      <c r="M40" s="14">
        <f>IF($A40="","",IF(OR($F40="",$J40=""),"",IF($J40="Erledigt",0,IFERROR(MAX(0,'Zusammenfassung'!$B$8-$F40),""))))</f>
        <v/>
      </c>
      <c r="N40" s="33">
        <f>IF($A40="","",IF(OR($F40="",$J40="",$L40=""),"",IF(AND($L40&gt;0,$M40&gt;0,$J40&lt;&gt;"Erledigt"),"Ja","Nein")))</f>
        <v/>
      </c>
      <c r="O40" s="34">
        <f>IF($A40="","",IF($C40="","",IFERROR(VLOOKUP($C40,'Parameter'!$A$6:$B$10,2,FALSE),"")))</f>
        <v/>
      </c>
      <c r="P40" s="16">
        <f>IF($A40="","",IF(OR($L40="",$O40=""),"",IFERROR($L40*$O40/60,"")))</f>
        <v/>
      </c>
      <c r="Q40" s="13">
        <f>IF($A40="","",IF($B40="","Kunde fehlt",IF($C40="","Produkt fehlt",IF($D40="","Auftragsmenge fehlt",IF($E40="","Fertigmenge fehlt",IF($F40="","Fälligkeit fehlt",IF($G40="","Phase fehlt",IF($I40="","Verantwortungsrolle fehlt",IF($J40="","Status fehlt",IF($K40="","Priorität fehlt",IF($E40&gt;$D40,"Fertigmenge &gt; Auftragsmenge",IF(AND($J40="Erledigt",$L40&gt;0),"Status/Menge prüfen",IF($O40="","Planzeit fehlt","OK")))))))))))))</f>
        <v/>
      </c>
      <c r="R40" s="55">
        <f>IF($A40="","",IF($N40="Ja",IFERROR($M40+ROW()/100000,""),""))</f>
        <v/>
      </c>
    </row>
    <row r="41">
      <c r="A41" s="29" t="n"/>
      <c r="B41" s="29" t="n"/>
      <c r="C41" s="29" t="n"/>
      <c r="D41" s="30" t="n"/>
      <c r="E41" s="30" t="n"/>
      <c r="F41" s="54" t="n"/>
      <c r="G41" s="29" t="n"/>
      <c r="H41" s="29" t="n"/>
      <c r="I41" s="29" t="n"/>
      <c r="J41" s="32" t="n"/>
      <c r="K41" s="32" t="n"/>
      <c r="L41" s="19">
        <f>IF($A41="","",IFERROR(MAX(0,$D41-$E41),""))</f>
        <v/>
      </c>
      <c r="M41" s="18">
        <f>IF($A41="","",IF(OR($F41="",$J41=""),"",IF($J41="Erledigt",0,IFERROR(MAX(0,'Zusammenfassung'!$B$8-$F41),""))))</f>
        <v/>
      </c>
      <c r="N41" s="36">
        <f>IF($A41="","",IF(OR($F41="",$J41="",$L41=""),"",IF(AND($L41&gt;0,$M41&gt;0,$J41&lt;&gt;"Erledigt"),"Ja","Nein")))</f>
        <v/>
      </c>
      <c r="O41" s="37">
        <f>IF($A41="","",IF($C41="","",IFERROR(VLOOKUP($C41,'Parameter'!$A$6:$B$10,2,FALSE),"")))</f>
        <v/>
      </c>
      <c r="P41" s="20">
        <f>IF($A41="","",IF(OR($L41="",$O41=""),"",IFERROR($L41*$O41/60,"")))</f>
        <v/>
      </c>
      <c r="Q41" s="17">
        <f>IF($A41="","",IF($B41="","Kunde fehlt",IF($C41="","Produkt fehlt",IF($D41="","Auftragsmenge fehlt",IF($E41="","Fertigmenge fehlt",IF($F41="","Fälligkeit fehlt",IF($G41="","Phase fehlt",IF($I41="","Verantwortungsrolle fehlt",IF($J41="","Status fehlt",IF($K41="","Priorität fehlt",IF($E41&gt;$D41,"Fertigmenge &gt; Auftragsmenge",IF(AND($J41="Erledigt",$L41&gt;0),"Status/Menge prüfen",IF($O41="","Planzeit fehlt","OK")))))))))))))</f>
        <v/>
      </c>
      <c r="R41" s="56">
        <f>IF($A41="","",IF($N41="Ja",IFERROR($M41+ROW()/100000,""),""))</f>
        <v/>
      </c>
    </row>
    <row r="42">
      <c r="A42" s="29" t="n"/>
      <c r="B42" s="29" t="n"/>
      <c r="C42" s="29" t="n"/>
      <c r="D42" s="30" t="n"/>
      <c r="E42" s="30" t="n"/>
      <c r="F42" s="54" t="n"/>
      <c r="G42" s="29" t="n"/>
      <c r="H42" s="29" t="n"/>
      <c r="I42" s="29" t="n"/>
      <c r="J42" s="32" t="n"/>
      <c r="K42" s="32" t="n"/>
      <c r="L42" s="15">
        <f>IF($A42="","",IFERROR(MAX(0,$D42-$E42),""))</f>
        <v/>
      </c>
      <c r="M42" s="14">
        <f>IF($A42="","",IF(OR($F42="",$J42=""),"",IF($J42="Erledigt",0,IFERROR(MAX(0,'Zusammenfassung'!$B$8-$F42),""))))</f>
        <v/>
      </c>
      <c r="N42" s="33">
        <f>IF($A42="","",IF(OR($F42="",$J42="",$L42=""),"",IF(AND($L42&gt;0,$M42&gt;0,$J42&lt;&gt;"Erledigt"),"Ja","Nein")))</f>
        <v/>
      </c>
      <c r="O42" s="34">
        <f>IF($A42="","",IF($C42="","",IFERROR(VLOOKUP($C42,'Parameter'!$A$6:$B$10,2,FALSE),"")))</f>
        <v/>
      </c>
      <c r="P42" s="16">
        <f>IF($A42="","",IF(OR($L42="",$O42=""),"",IFERROR($L42*$O42/60,"")))</f>
        <v/>
      </c>
      <c r="Q42" s="13">
        <f>IF($A42="","",IF($B42="","Kunde fehlt",IF($C42="","Produkt fehlt",IF($D42="","Auftragsmenge fehlt",IF($E42="","Fertigmenge fehlt",IF($F42="","Fälligkeit fehlt",IF($G42="","Phase fehlt",IF($I42="","Verantwortungsrolle fehlt",IF($J42="","Status fehlt",IF($K42="","Priorität fehlt",IF($E42&gt;$D42,"Fertigmenge &gt; Auftragsmenge",IF(AND($J42="Erledigt",$L42&gt;0),"Status/Menge prüfen",IF($O42="","Planzeit fehlt","OK")))))))))))))</f>
        <v/>
      </c>
      <c r="R42" s="55">
        <f>IF($A42="","",IF($N42="Ja",IFERROR($M42+ROW()/100000,""),""))</f>
        <v/>
      </c>
    </row>
    <row r="43">
      <c r="A43" s="29" t="n"/>
      <c r="B43" s="29" t="n"/>
      <c r="C43" s="29" t="n"/>
      <c r="D43" s="30" t="n"/>
      <c r="E43" s="30" t="n"/>
      <c r="F43" s="54" t="n"/>
      <c r="G43" s="29" t="n"/>
      <c r="H43" s="29" t="n"/>
      <c r="I43" s="29" t="n"/>
      <c r="J43" s="32" t="n"/>
      <c r="K43" s="32" t="n"/>
      <c r="L43" s="19">
        <f>IF($A43="","",IFERROR(MAX(0,$D43-$E43),""))</f>
        <v/>
      </c>
      <c r="M43" s="18">
        <f>IF($A43="","",IF(OR($F43="",$J43=""),"",IF($J43="Erledigt",0,IFERROR(MAX(0,'Zusammenfassung'!$B$8-$F43),""))))</f>
        <v/>
      </c>
      <c r="N43" s="36">
        <f>IF($A43="","",IF(OR($F43="",$J43="",$L43=""),"",IF(AND($L43&gt;0,$M43&gt;0,$J43&lt;&gt;"Erledigt"),"Ja","Nein")))</f>
        <v/>
      </c>
      <c r="O43" s="37">
        <f>IF($A43="","",IF($C43="","",IFERROR(VLOOKUP($C43,'Parameter'!$A$6:$B$10,2,FALSE),"")))</f>
        <v/>
      </c>
      <c r="P43" s="20">
        <f>IF($A43="","",IF(OR($L43="",$O43=""),"",IFERROR($L43*$O43/60,"")))</f>
        <v/>
      </c>
      <c r="Q43" s="17">
        <f>IF($A43="","",IF($B43="","Kunde fehlt",IF($C43="","Produkt fehlt",IF($D43="","Auftragsmenge fehlt",IF($E43="","Fertigmenge fehlt",IF($F43="","Fälligkeit fehlt",IF($G43="","Phase fehlt",IF($I43="","Verantwortungsrolle fehlt",IF($J43="","Status fehlt",IF($K43="","Priorität fehlt",IF($E43&gt;$D43,"Fertigmenge &gt; Auftragsmenge",IF(AND($J43="Erledigt",$L43&gt;0),"Status/Menge prüfen",IF($O43="","Planzeit fehlt","OK")))))))))))))</f>
        <v/>
      </c>
      <c r="R43" s="56">
        <f>IF($A43="","",IF($N43="Ja",IFERROR($M43+ROW()/100000,""),""))</f>
        <v/>
      </c>
    </row>
    <row r="44">
      <c r="A44" s="29" t="n"/>
      <c r="B44" s="29" t="n"/>
      <c r="C44" s="29" t="n"/>
      <c r="D44" s="30" t="n"/>
      <c r="E44" s="30" t="n"/>
      <c r="F44" s="54" t="n"/>
      <c r="G44" s="29" t="n"/>
      <c r="H44" s="29" t="n"/>
      <c r="I44" s="29" t="n"/>
      <c r="J44" s="32" t="n"/>
      <c r="K44" s="32" t="n"/>
      <c r="L44" s="15">
        <f>IF($A44="","",IFERROR(MAX(0,$D44-$E44),""))</f>
        <v/>
      </c>
      <c r="M44" s="14">
        <f>IF($A44="","",IF(OR($F44="",$J44=""),"",IF($J44="Erledigt",0,IFERROR(MAX(0,'Zusammenfassung'!$B$8-$F44),""))))</f>
        <v/>
      </c>
      <c r="N44" s="33">
        <f>IF($A44="","",IF(OR($F44="",$J44="",$L44=""),"",IF(AND($L44&gt;0,$M44&gt;0,$J44&lt;&gt;"Erledigt"),"Ja","Nein")))</f>
        <v/>
      </c>
      <c r="O44" s="34">
        <f>IF($A44="","",IF($C44="","",IFERROR(VLOOKUP($C44,'Parameter'!$A$6:$B$10,2,FALSE),"")))</f>
        <v/>
      </c>
      <c r="P44" s="16">
        <f>IF($A44="","",IF(OR($L44="",$O44=""),"",IFERROR($L44*$O44/60,"")))</f>
        <v/>
      </c>
      <c r="Q44" s="13">
        <f>IF($A44="","",IF($B44="","Kunde fehlt",IF($C44="","Produkt fehlt",IF($D44="","Auftragsmenge fehlt",IF($E44="","Fertigmenge fehlt",IF($F44="","Fälligkeit fehlt",IF($G44="","Phase fehlt",IF($I44="","Verantwortungsrolle fehlt",IF($J44="","Status fehlt",IF($K44="","Priorität fehlt",IF($E44&gt;$D44,"Fertigmenge &gt; Auftragsmenge",IF(AND($J44="Erledigt",$L44&gt;0),"Status/Menge prüfen",IF($O44="","Planzeit fehlt","OK")))))))))))))</f>
        <v/>
      </c>
      <c r="R44" s="55">
        <f>IF($A44="","",IF($N44="Ja",IFERROR($M44+ROW()/100000,""),""))</f>
        <v/>
      </c>
    </row>
    <row r="45">
      <c r="A45" s="29" t="n"/>
      <c r="B45" s="29" t="n"/>
      <c r="C45" s="29" t="n"/>
      <c r="D45" s="30" t="n"/>
      <c r="E45" s="30" t="n"/>
      <c r="F45" s="54" t="n"/>
      <c r="G45" s="29" t="n"/>
      <c r="H45" s="29" t="n"/>
      <c r="I45" s="29" t="n"/>
      <c r="J45" s="32" t="n"/>
      <c r="K45" s="32" t="n"/>
      <c r="L45" s="19">
        <f>IF($A45="","",IFERROR(MAX(0,$D45-$E45),""))</f>
        <v/>
      </c>
      <c r="M45" s="18">
        <f>IF($A45="","",IF(OR($F45="",$J45=""),"",IF($J45="Erledigt",0,IFERROR(MAX(0,'Zusammenfassung'!$B$8-$F45),""))))</f>
        <v/>
      </c>
      <c r="N45" s="36">
        <f>IF($A45="","",IF(OR($F45="",$J45="",$L45=""),"",IF(AND($L45&gt;0,$M45&gt;0,$J45&lt;&gt;"Erledigt"),"Ja","Nein")))</f>
        <v/>
      </c>
      <c r="O45" s="37">
        <f>IF($A45="","",IF($C45="","",IFERROR(VLOOKUP($C45,'Parameter'!$A$6:$B$10,2,FALSE),"")))</f>
        <v/>
      </c>
      <c r="P45" s="20">
        <f>IF($A45="","",IF(OR($L45="",$O45=""),"",IFERROR($L45*$O45/60,"")))</f>
        <v/>
      </c>
      <c r="Q45" s="17">
        <f>IF($A45="","",IF($B45="","Kunde fehlt",IF($C45="","Produkt fehlt",IF($D45="","Auftragsmenge fehlt",IF($E45="","Fertigmenge fehlt",IF($F45="","Fälligkeit fehlt",IF($G45="","Phase fehlt",IF($I45="","Verantwortungsrolle fehlt",IF($J45="","Status fehlt",IF($K45="","Priorität fehlt",IF($E45&gt;$D45,"Fertigmenge &gt; Auftragsmenge",IF(AND($J45="Erledigt",$L45&gt;0),"Status/Menge prüfen",IF($O45="","Planzeit fehlt","OK")))))))))))))</f>
        <v/>
      </c>
      <c r="R45" s="56">
        <f>IF($A45="","",IF($N45="Ja",IFERROR($M45+ROW()/100000,""),""))</f>
        <v/>
      </c>
    </row>
    <row r="46">
      <c r="A46" s="29" t="n"/>
      <c r="B46" s="29" t="n"/>
      <c r="C46" s="29" t="n"/>
      <c r="D46" s="30" t="n"/>
      <c r="E46" s="30" t="n"/>
      <c r="F46" s="54" t="n"/>
      <c r="G46" s="29" t="n"/>
      <c r="H46" s="29" t="n"/>
      <c r="I46" s="29" t="n"/>
      <c r="J46" s="32" t="n"/>
      <c r="K46" s="32" t="n"/>
      <c r="L46" s="15">
        <f>IF($A46="","",IFERROR(MAX(0,$D46-$E46),""))</f>
        <v/>
      </c>
      <c r="M46" s="14">
        <f>IF($A46="","",IF(OR($F46="",$J46=""),"",IF($J46="Erledigt",0,IFERROR(MAX(0,'Zusammenfassung'!$B$8-$F46),""))))</f>
        <v/>
      </c>
      <c r="N46" s="33">
        <f>IF($A46="","",IF(OR($F46="",$J46="",$L46=""),"",IF(AND($L46&gt;0,$M46&gt;0,$J46&lt;&gt;"Erledigt"),"Ja","Nein")))</f>
        <v/>
      </c>
      <c r="O46" s="34">
        <f>IF($A46="","",IF($C46="","",IFERROR(VLOOKUP($C46,'Parameter'!$A$6:$B$10,2,FALSE),"")))</f>
        <v/>
      </c>
      <c r="P46" s="16">
        <f>IF($A46="","",IF(OR($L46="",$O46=""),"",IFERROR($L46*$O46/60,"")))</f>
        <v/>
      </c>
      <c r="Q46" s="13">
        <f>IF($A46="","",IF($B46="","Kunde fehlt",IF($C46="","Produkt fehlt",IF($D46="","Auftragsmenge fehlt",IF($E46="","Fertigmenge fehlt",IF($F46="","Fälligkeit fehlt",IF($G46="","Phase fehlt",IF($I46="","Verantwortungsrolle fehlt",IF($J46="","Status fehlt",IF($K46="","Priorität fehlt",IF($E46&gt;$D46,"Fertigmenge &gt; Auftragsmenge",IF(AND($J46="Erledigt",$L46&gt;0),"Status/Menge prüfen",IF($O46="","Planzeit fehlt","OK")))))))))))))</f>
        <v/>
      </c>
      <c r="R46" s="55">
        <f>IF($A46="","",IF($N46="Ja",IFERROR($M46+ROW()/100000,""),""))</f>
        <v/>
      </c>
    </row>
    <row r="47">
      <c r="A47" s="29" t="n"/>
      <c r="B47" s="29" t="n"/>
      <c r="C47" s="29" t="n"/>
      <c r="D47" s="30" t="n"/>
      <c r="E47" s="30" t="n"/>
      <c r="F47" s="54" t="n"/>
      <c r="G47" s="29" t="n"/>
      <c r="H47" s="29" t="n"/>
      <c r="I47" s="29" t="n"/>
      <c r="J47" s="32" t="n"/>
      <c r="K47" s="32" t="n"/>
      <c r="L47" s="19">
        <f>IF($A47="","",IFERROR(MAX(0,$D47-$E47),""))</f>
        <v/>
      </c>
      <c r="M47" s="18">
        <f>IF($A47="","",IF(OR($F47="",$J47=""),"",IF($J47="Erledigt",0,IFERROR(MAX(0,'Zusammenfassung'!$B$8-$F47),""))))</f>
        <v/>
      </c>
      <c r="N47" s="36">
        <f>IF($A47="","",IF(OR($F47="",$J47="",$L47=""),"",IF(AND($L47&gt;0,$M47&gt;0,$J47&lt;&gt;"Erledigt"),"Ja","Nein")))</f>
        <v/>
      </c>
      <c r="O47" s="37">
        <f>IF($A47="","",IF($C47="","",IFERROR(VLOOKUP($C47,'Parameter'!$A$6:$B$10,2,FALSE),"")))</f>
        <v/>
      </c>
      <c r="P47" s="20">
        <f>IF($A47="","",IF(OR($L47="",$O47=""),"",IFERROR($L47*$O47/60,"")))</f>
        <v/>
      </c>
      <c r="Q47" s="17">
        <f>IF($A47="","",IF($B47="","Kunde fehlt",IF($C47="","Produkt fehlt",IF($D47="","Auftragsmenge fehlt",IF($E47="","Fertigmenge fehlt",IF($F47="","Fälligkeit fehlt",IF($G47="","Phase fehlt",IF($I47="","Verantwortungsrolle fehlt",IF($J47="","Status fehlt",IF($K47="","Priorität fehlt",IF($E47&gt;$D47,"Fertigmenge &gt; Auftragsmenge",IF(AND($J47="Erledigt",$L47&gt;0),"Status/Menge prüfen",IF($O47="","Planzeit fehlt","OK")))))))))))))</f>
        <v/>
      </c>
      <c r="R47" s="56">
        <f>IF($A47="","",IF($N47="Ja",IFERROR($M47+ROW()/100000,""),""))</f>
        <v/>
      </c>
    </row>
    <row r="48">
      <c r="A48" s="29" t="n"/>
      <c r="B48" s="29" t="n"/>
      <c r="C48" s="29" t="n"/>
      <c r="D48" s="30" t="n"/>
      <c r="E48" s="30" t="n"/>
      <c r="F48" s="54" t="n"/>
      <c r="G48" s="29" t="n"/>
      <c r="H48" s="29" t="n"/>
      <c r="I48" s="29" t="n"/>
      <c r="J48" s="32" t="n"/>
      <c r="K48" s="32" t="n"/>
      <c r="L48" s="15">
        <f>IF($A48="","",IFERROR(MAX(0,$D48-$E48),""))</f>
        <v/>
      </c>
      <c r="M48" s="14">
        <f>IF($A48="","",IF(OR($F48="",$J48=""),"",IF($J48="Erledigt",0,IFERROR(MAX(0,'Zusammenfassung'!$B$8-$F48),""))))</f>
        <v/>
      </c>
      <c r="N48" s="33">
        <f>IF($A48="","",IF(OR($F48="",$J48="",$L48=""),"",IF(AND($L48&gt;0,$M48&gt;0,$J48&lt;&gt;"Erledigt"),"Ja","Nein")))</f>
        <v/>
      </c>
      <c r="O48" s="34">
        <f>IF($A48="","",IF($C48="","",IFERROR(VLOOKUP($C48,'Parameter'!$A$6:$B$10,2,FALSE),"")))</f>
        <v/>
      </c>
      <c r="P48" s="16">
        <f>IF($A48="","",IF(OR($L48="",$O48=""),"",IFERROR($L48*$O48/60,"")))</f>
        <v/>
      </c>
      <c r="Q48" s="13">
        <f>IF($A48="","",IF($B48="","Kunde fehlt",IF($C48="","Produkt fehlt",IF($D48="","Auftragsmenge fehlt",IF($E48="","Fertigmenge fehlt",IF($F48="","Fälligkeit fehlt",IF($G48="","Phase fehlt",IF($I48="","Verantwortungsrolle fehlt",IF($J48="","Status fehlt",IF($K48="","Priorität fehlt",IF($E48&gt;$D48,"Fertigmenge &gt; Auftragsmenge",IF(AND($J48="Erledigt",$L48&gt;0),"Status/Menge prüfen",IF($O48="","Planzeit fehlt","OK")))))))))))))</f>
        <v/>
      </c>
      <c r="R48" s="55">
        <f>IF($A48="","",IF($N48="Ja",IFERROR($M48+ROW()/100000,""),""))</f>
        <v/>
      </c>
    </row>
    <row r="49">
      <c r="A49" s="29" t="n"/>
      <c r="B49" s="29" t="n"/>
      <c r="C49" s="29" t="n"/>
      <c r="D49" s="30" t="n"/>
      <c r="E49" s="30" t="n"/>
      <c r="F49" s="54" t="n"/>
      <c r="G49" s="29" t="n"/>
      <c r="H49" s="29" t="n"/>
      <c r="I49" s="29" t="n"/>
      <c r="J49" s="32" t="n"/>
      <c r="K49" s="32" t="n"/>
      <c r="L49" s="19">
        <f>IF($A49="","",IFERROR(MAX(0,$D49-$E49),""))</f>
        <v/>
      </c>
      <c r="M49" s="18">
        <f>IF($A49="","",IF(OR($F49="",$J49=""),"",IF($J49="Erledigt",0,IFERROR(MAX(0,'Zusammenfassung'!$B$8-$F49),""))))</f>
        <v/>
      </c>
      <c r="N49" s="36">
        <f>IF($A49="","",IF(OR($F49="",$J49="",$L49=""),"",IF(AND($L49&gt;0,$M49&gt;0,$J49&lt;&gt;"Erledigt"),"Ja","Nein")))</f>
        <v/>
      </c>
      <c r="O49" s="37">
        <f>IF($A49="","",IF($C49="","",IFERROR(VLOOKUP($C49,'Parameter'!$A$6:$B$10,2,FALSE),"")))</f>
        <v/>
      </c>
      <c r="P49" s="20">
        <f>IF($A49="","",IF(OR($L49="",$O49=""),"",IFERROR($L49*$O49/60,"")))</f>
        <v/>
      </c>
      <c r="Q49" s="17">
        <f>IF($A49="","",IF($B49="","Kunde fehlt",IF($C49="","Produkt fehlt",IF($D49="","Auftragsmenge fehlt",IF($E49="","Fertigmenge fehlt",IF($F49="","Fälligkeit fehlt",IF($G49="","Phase fehlt",IF($I49="","Verantwortungsrolle fehlt",IF($J49="","Status fehlt",IF($K49="","Priorität fehlt",IF($E49&gt;$D49,"Fertigmenge &gt; Auftragsmenge",IF(AND($J49="Erledigt",$L49&gt;0),"Status/Menge prüfen",IF($O49="","Planzeit fehlt","OK")))))))))))))</f>
        <v/>
      </c>
      <c r="R49" s="56">
        <f>IF($A49="","",IF($N49="Ja",IFERROR($M49+ROW()/100000,""),""))</f>
        <v/>
      </c>
    </row>
    <row r="50">
      <c r="A50" s="29" t="n"/>
      <c r="B50" s="29" t="n"/>
      <c r="C50" s="29" t="n"/>
      <c r="D50" s="30" t="n"/>
      <c r="E50" s="30" t="n"/>
      <c r="F50" s="54" t="n"/>
      <c r="G50" s="29" t="n"/>
      <c r="H50" s="29" t="n"/>
      <c r="I50" s="29" t="n"/>
      <c r="J50" s="32" t="n"/>
      <c r="K50" s="32" t="n"/>
      <c r="L50" s="15">
        <f>IF($A50="","",IFERROR(MAX(0,$D50-$E50),""))</f>
        <v/>
      </c>
      <c r="M50" s="14">
        <f>IF($A50="","",IF(OR($F50="",$J50=""),"",IF($J50="Erledigt",0,IFERROR(MAX(0,'Zusammenfassung'!$B$8-$F50),""))))</f>
        <v/>
      </c>
      <c r="N50" s="33">
        <f>IF($A50="","",IF(OR($F50="",$J50="",$L50=""),"",IF(AND($L50&gt;0,$M50&gt;0,$J50&lt;&gt;"Erledigt"),"Ja","Nein")))</f>
        <v/>
      </c>
      <c r="O50" s="34">
        <f>IF($A50="","",IF($C50="","",IFERROR(VLOOKUP($C50,'Parameter'!$A$6:$B$10,2,FALSE),"")))</f>
        <v/>
      </c>
      <c r="P50" s="16">
        <f>IF($A50="","",IF(OR($L50="",$O50=""),"",IFERROR($L50*$O50/60,"")))</f>
        <v/>
      </c>
      <c r="Q50" s="13">
        <f>IF($A50="","",IF($B50="","Kunde fehlt",IF($C50="","Produkt fehlt",IF($D50="","Auftragsmenge fehlt",IF($E50="","Fertigmenge fehlt",IF($F50="","Fälligkeit fehlt",IF($G50="","Phase fehlt",IF($I50="","Verantwortungsrolle fehlt",IF($J50="","Status fehlt",IF($K50="","Priorität fehlt",IF($E50&gt;$D50,"Fertigmenge &gt; Auftragsmenge",IF(AND($J50="Erledigt",$L50&gt;0),"Status/Menge prüfen",IF($O50="","Planzeit fehlt","OK")))))))))))))</f>
        <v/>
      </c>
      <c r="R50" s="55">
        <f>IF($A50="","",IF($N50="Ja",IFERROR($M50+ROW()/100000,""),""))</f>
        <v/>
      </c>
    </row>
    <row r="51">
      <c r="A51" s="29" t="n"/>
      <c r="B51" s="29" t="n"/>
      <c r="C51" s="29" t="n"/>
      <c r="D51" s="30" t="n"/>
      <c r="E51" s="30" t="n"/>
      <c r="F51" s="54" t="n"/>
      <c r="G51" s="29" t="n"/>
      <c r="H51" s="29" t="n"/>
      <c r="I51" s="29" t="n"/>
      <c r="J51" s="32" t="n"/>
      <c r="K51" s="32" t="n"/>
      <c r="L51" s="19">
        <f>IF($A51="","",IFERROR(MAX(0,$D51-$E51),""))</f>
        <v/>
      </c>
      <c r="M51" s="18">
        <f>IF($A51="","",IF(OR($F51="",$J51=""),"",IF($J51="Erledigt",0,IFERROR(MAX(0,'Zusammenfassung'!$B$8-$F51),""))))</f>
        <v/>
      </c>
      <c r="N51" s="36">
        <f>IF($A51="","",IF(OR($F51="",$J51="",$L51=""),"",IF(AND($L51&gt;0,$M51&gt;0,$J51&lt;&gt;"Erledigt"),"Ja","Nein")))</f>
        <v/>
      </c>
      <c r="O51" s="37">
        <f>IF($A51="","",IF($C51="","",IFERROR(VLOOKUP($C51,'Parameter'!$A$6:$B$10,2,FALSE),"")))</f>
        <v/>
      </c>
      <c r="P51" s="20">
        <f>IF($A51="","",IF(OR($L51="",$O51=""),"",IFERROR($L51*$O51/60,"")))</f>
        <v/>
      </c>
      <c r="Q51" s="17">
        <f>IF($A51="","",IF($B51="","Kunde fehlt",IF($C51="","Produkt fehlt",IF($D51="","Auftragsmenge fehlt",IF($E51="","Fertigmenge fehlt",IF($F51="","Fälligkeit fehlt",IF($G51="","Phase fehlt",IF($I51="","Verantwortungsrolle fehlt",IF($J51="","Status fehlt",IF($K51="","Priorität fehlt",IF($E51&gt;$D51,"Fertigmenge &gt; Auftragsmenge",IF(AND($J51="Erledigt",$L51&gt;0),"Status/Menge prüfen",IF($O51="","Planzeit fehlt","OK")))))))))))))</f>
        <v/>
      </c>
      <c r="R51" s="56">
        <f>IF($A51="","",IF($N51="Ja",IFERROR($M51+ROW()/100000,""),""))</f>
        <v/>
      </c>
    </row>
    <row r="52">
      <c r="A52" s="29" t="n"/>
      <c r="B52" s="29" t="n"/>
      <c r="C52" s="29" t="n"/>
      <c r="D52" s="30" t="n"/>
      <c r="E52" s="30" t="n"/>
      <c r="F52" s="54" t="n"/>
      <c r="G52" s="29" t="n"/>
      <c r="H52" s="29" t="n"/>
      <c r="I52" s="29" t="n"/>
      <c r="J52" s="32" t="n"/>
      <c r="K52" s="32" t="n"/>
      <c r="L52" s="15">
        <f>IF($A52="","",IFERROR(MAX(0,$D52-$E52),""))</f>
        <v/>
      </c>
      <c r="M52" s="14">
        <f>IF($A52="","",IF(OR($F52="",$J52=""),"",IF($J52="Erledigt",0,IFERROR(MAX(0,'Zusammenfassung'!$B$8-$F52),""))))</f>
        <v/>
      </c>
      <c r="N52" s="33">
        <f>IF($A52="","",IF(OR($F52="",$J52="",$L52=""),"",IF(AND($L52&gt;0,$M52&gt;0,$J52&lt;&gt;"Erledigt"),"Ja","Nein")))</f>
        <v/>
      </c>
      <c r="O52" s="34">
        <f>IF($A52="","",IF($C52="","",IFERROR(VLOOKUP($C52,'Parameter'!$A$6:$B$10,2,FALSE),"")))</f>
        <v/>
      </c>
      <c r="P52" s="16">
        <f>IF($A52="","",IF(OR($L52="",$O52=""),"",IFERROR($L52*$O52/60,"")))</f>
        <v/>
      </c>
      <c r="Q52" s="13">
        <f>IF($A52="","",IF($B52="","Kunde fehlt",IF($C52="","Produkt fehlt",IF($D52="","Auftragsmenge fehlt",IF($E52="","Fertigmenge fehlt",IF($F52="","Fälligkeit fehlt",IF($G52="","Phase fehlt",IF($I52="","Verantwortungsrolle fehlt",IF($J52="","Status fehlt",IF($K52="","Priorität fehlt",IF($E52&gt;$D52,"Fertigmenge &gt; Auftragsmenge",IF(AND($J52="Erledigt",$L52&gt;0),"Status/Menge prüfen",IF($O52="","Planzeit fehlt","OK")))))))))))))</f>
        <v/>
      </c>
      <c r="R52" s="55">
        <f>IF($A52="","",IF($N52="Ja",IFERROR($M52+ROW()/100000,""),""))</f>
        <v/>
      </c>
    </row>
    <row r="53">
      <c r="A53" s="29" t="n"/>
      <c r="B53" s="29" t="n"/>
      <c r="C53" s="29" t="n"/>
      <c r="D53" s="30" t="n"/>
      <c r="E53" s="30" t="n"/>
      <c r="F53" s="54" t="n"/>
      <c r="G53" s="29" t="n"/>
      <c r="H53" s="29" t="n"/>
      <c r="I53" s="29" t="n"/>
      <c r="J53" s="32" t="n"/>
      <c r="K53" s="32" t="n"/>
      <c r="L53" s="19">
        <f>IF($A53="","",IFERROR(MAX(0,$D53-$E53),""))</f>
        <v/>
      </c>
      <c r="M53" s="18">
        <f>IF($A53="","",IF(OR($F53="",$J53=""),"",IF($J53="Erledigt",0,IFERROR(MAX(0,'Zusammenfassung'!$B$8-$F53),""))))</f>
        <v/>
      </c>
      <c r="N53" s="36">
        <f>IF($A53="","",IF(OR($F53="",$J53="",$L53=""),"",IF(AND($L53&gt;0,$M53&gt;0,$J53&lt;&gt;"Erledigt"),"Ja","Nein")))</f>
        <v/>
      </c>
      <c r="O53" s="37">
        <f>IF($A53="","",IF($C53="","",IFERROR(VLOOKUP($C53,'Parameter'!$A$6:$B$10,2,FALSE),"")))</f>
        <v/>
      </c>
      <c r="P53" s="20">
        <f>IF($A53="","",IF(OR($L53="",$O53=""),"",IFERROR($L53*$O53/60,"")))</f>
        <v/>
      </c>
      <c r="Q53" s="17">
        <f>IF($A53="","",IF($B53="","Kunde fehlt",IF($C53="","Produkt fehlt",IF($D53="","Auftragsmenge fehlt",IF($E53="","Fertigmenge fehlt",IF($F53="","Fälligkeit fehlt",IF($G53="","Phase fehlt",IF($I53="","Verantwortungsrolle fehlt",IF($J53="","Status fehlt",IF($K53="","Priorität fehlt",IF($E53&gt;$D53,"Fertigmenge &gt; Auftragsmenge",IF(AND($J53="Erledigt",$L53&gt;0),"Status/Menge prüfen",IF($O53="","Planzeit fehlt","OK")))))))))))))</f>
        <v/>
      </c>
      <c r="R53" s="56">
        <f>IF($A53="","",IF($N53="Ja",IFERROR($M53+ROW()/100000,""),""))</f>
        <v/>
      </c>
    </row>
    <row r="54">
      <c r="A54" s="29" t="n"/>
      <c r="B54" s="29" t="n"/>
      <c r="C54" s="29" t="n"/>
      <c r="D54" s="30" t="n"/>
      <c r="E54" s="30" t="n"/>
      <c r="F54" s="54" t="n"/>
      <c r="G54" s="29" t="n"/>
      <c r="H54" s="29" t="n"/>
      <c r="I54" s="29" t="n"/>
      <c r="J54" s="32" t="n"/>
      <c r="K54" s="32" t="n"/>
      <c r="L54" s="15">
        <f>IF($A54="","",IFERROR(MAX(0,$D54-$E54),""))</f>
        <v/>
      </c>
      <c r="M54" s="14">
        <f>IF($A54="","",IF(OR($F54="",$J54=""),"",IF($J54="Erledigt",0,IFERROR(MAX(0,'Zusammenfassung'!$B$8-$F54),""))))</f>
        <v/>
      </c>
      <c r="N54" s="33">
        <f>IF($A54="","",IF(OR($F54="",$J54="",$L54=""),"",IF(AND($L54&gt;0,$M54&gt;0,$J54&lt;&gt;"Erledigt"),"Ja","Nein")))</f>
        <v/>
      </c>
      <c r="O54" s="34">
        <f>IF($A54="","",IF($C54="","",IFERROR(VLOOKUP($C54,'Parameter'!$A$6:$B$10,2,FALSE),"")))</f>
        <v/>
      </c>
      <c r="P54" s="16">
        <f>IF($A54="","",IF(OR($L54="",$O54=""),"",IFERROR($L54*$O54/60,"")))</f>
        <v/>
      </c>
      <c r="Q54" s="13">
        <f>IF($A54="","",IF($B54="","Kunde fehlt",IF($C54="","Produkt fehlt",IF($D54="","Auftragsmenge fehlt",IF($E54="","Fertigmenge fehlt",IF($F54="","Fälligkeit fehlt",IF($G54="","Phase fehlt",IF($I54="","Verantwortungsrolle fehlt",IF($J54="","Status fehlt",IF($K54="","Priorität fehlt",IF($E54&gt;$D54,"Fertigmenge &gt; Auftragsmenge",IF(AND($J54="Erledigt",$L54&gt;0),"Status/Menge prüfen",IF($O54="","Planzeit fehlt","OK")))))))))))))</f>
        <v/>
      </c>
      <c r="R54" s="55">
        <f>IF($A54="","",IF($N54="Ja",IFERROR($M54+ROW()/100000,""),""))</f>
        <v/>
      </c>
    </row>
    <row r="55">
      <c r="A55" s="29" t="n"/>
      <c r="B55" s="29" t="n"/>
      <c r="C55" s="29" t="n"/>
      <c r="D55" s="30" t="n"/>
      <c r="E55" s="30" t="n"/>
      <c r="F55" s="54" t="n"/>
      <c r="G55" s="29" t="n"/>
      <c r="H55" s="29" t="n"/>
      <c r="I55" s="29" t="n"/>
      <c r="J55" s="32" t="n"/>
      <c r="K55" s="32" t="n"/>
      <c r="L55" s="19">
        <f>IF($A55="","",IFERROR(MAX(0,$D55-$E55),""))</f>
        <v/>
      </c>
      <c r="M55" s="18">
        <f>IF($A55="","",IF(OR($F55="",$J55=""),"",IF($J55="Erledigt",0,IFERROR(MAX(0,'Zusammenfassung'!$B$8-$F55),""))))</f>
        <v/>
      </c>
      <c r="N55" s="36">
        <f>IF($A55="","",IF(OR($F55="",$J55="",$L55=""),"",IF(AND($L55&gt;0,$M55&gt;0,$J55&lt;&gt;"Erledigt"),"Ja","Nein")))</f>
        <v/>
      </c>
      <c r="O55" s="37">
        <f>IF($A55="","",IF($C55="","",IFERROR(VLOOKUP($C55,'Parameter'!$A$6:$B$10,2,FALSE),"")))</f>
        <v/>
      </c>
      <c r="P55" s="20">
        <f>IF($A55="","",IF(OR($L55="",$O55=""),"",IFERROR($L55*$O55/60,"")))</f>
        <v/>
      </c>
      <c r="Q55" s="17">
        <f>IF($A55="","",IF($B55="","Kunde fehlt",IF($C55="","Produkt fehlt",IF($D55="","Auftragsmenge fehlt",IF($E55="","Fertigmenge fehlt",IF($F55="","Fälligkeit fehlt",IF($G55="","Phase fehlt",IF($I55="","Verantwortungsrolle fehlt",IF($J55="","Status fehlt",IF($K55="","Priorität fehlt",IF($E55&gt;$D55,"Fertigmenge &gt; Auftragsmenge",IF(AND($J55="Erledigt",$L55&gt;0),"Status/Menge prüfen",IF($O55="","Planzeit fehlt","OK")))))))))))))</f>
        <v/>
      </c>
      <c r="R55" s="56">
        <f>IF($A55="","",IF($N55="Ja",IFERROR($M55+ROW()/100000,""),""))</f>
        <v/>
      </c>
    </row>
    <row r="56">
      <c r="A56" s="29" t="n"/>
      <c r="B56" s="29" t="n"/>
      <c r="C56" s="29" t="n"/>
      <c r="D56" s="30" t="n"/>
      <c r="E56" s="30" t="n"/>
      <c r="F56" s="54" t="n"/>
      <c r="G56" s="29" t="n"/>
      <c r="H56" s="29" t="n"/>
      <c r="I56" s="29" t="n"/>
      <c r="J56" s="32" t="n"/>
      <c r="K56" s="32" t="n"/>
      <c r="L56" s="15">
        <f>IF($A56="","",IFERROR(MAX(0,$D56-$E56),""))</f>
        <v/>
      </c>
      <c r="M56" s="14">
        <f>IF($A56="","",IF(OR($F56="",$J56=""),"",IF($J56="Erledigt",0,IFERROR(MAX(0,'Zusammenfassung'!$B$8-$F56),""))))</f>
        <v/>
      </c>
      <c r="N56" s="33">
        <f>IF($A56="","",IF(OR($F56="",$J56="",$L56=""),"",IF(AND($L56&gt;0,$M56&gt;0,$J56&lt;&gt;"Erledigt"),"Ja","Nein")))</f>
        <v/>
      </c>
      <c r="O56" s="34">
        <f>IF($A56="","",IF($C56="","",IFERROR(VLOOKUP($C56,'Parameter'!$A$6:$B$10,2,FALSE),"")))</f>
        <v/>
      </c>
      <c r="P56" s="16">
        <f>IF($A56="","",IF(OR($L56="",$O56=""),"",IFERROR($L56*$O56/60,"")))</f>
        <v/>
      </c>
      <c r="Q56" s="13">
        <f>IF($A56="","",IF($B56="","Kunde fehlt",IF($C56="","Produkt fehlt",IF($D56="","Auftragsmenge fehlt",IF($E56="","Fertigmenge fehlt",IF($F56="","Fälligkeit fehlt",IF($G56="","Phase fehlt",IF($I56="","Verantwortungsrolle fehlt",IF($J56="","Status fehlt",IF($K56="","Priorität fehlt",IF($E56&gt;$D56,"Fertigmenge &gt; Auftragsmenge",IF(AND($J56="Erledigt",$L56&gt;0),"Status/Menge prüfen",IF($O56="","Planzeit fehlt","OK")))))))))))))</f>
        <v/>
      </c>
      <c r="R56" s="55">
        <f>IF($A56="","",IF($N56="Ja",IFERROR($M56+ROW()/100000,""),""))</f>
        <v/>
      </c>
    </row>
    <row r="57">
      <c r="A57" s="29" t="n"/>
      <c r="B57" s="29" t="n"/>
      <c r="C57" s="29" t="n"/>
      <c r="D57" s="30" t="n"/>
      <c r="E57" s="30" t="n"/>
      <c r="F57" s="54" t="n"/>
      <c r="G57" s="29" t="n"/>
      <c r="H57" s="29" t="n"/>
      <c r="I57" s="29" t="n"/>
      <c r="J57" s="32" t="n"/>
      <c r="K57" s="32" t="n"/>
      <c r="L57" s="19">
        <f>IF($A57="","",IFERROR(MAX(0,$D57-$E57),""))</f>
        <v/>
      </c>
      <c r="M57" s="18">
        <f>IF($A57="","",IF(OR($F57="",$J57=""),"",IF($J57="Erledigt",0,IFERROR(MAX(0,'Zusammenfassung'!$B$8-$F57),""))))</f>
        <v/>
      </c>
      <c r="N57" s="36">
        <f>IF($A57="","",IF(OR($F57="",$J57="",$L57=""),"",IF(AND($L57&gt;0,$M57&gt;0,$J57&lt;&gt;"Erledigt"),"Ja","Nein")))</f>
        <v/>
      </c>
      <c r="O57" s="37">
        <f>IF($A57="","",IF($C57="","",IFERROR(VLOOKUP($C57,'Parameter'!$A$6:$B$10,2,FALSE),"")))</f>
        <v/>
      </c>
      <c r="P57" s="20">
        <f>IF($A57="","",IF(OR($L57="",$O57=""),"",IFERROR($L57*$O57/60,"")))</f>
        <v/>
      </c>
      <c r="Q57" s="17">
        <f>IF($A57="","",IF($B57="","Kunde fehlt",IF($C57="","Produkt fehlt",IF($D57="","Auftragsmenge fehlt",IF($E57="","Fertigmenge fehlt",IF($F57="","Fälligkeit fehlt",IF($G57="","Phase fehlt",IF($I57="","Verantwortungsrolle fehlt",IF($J57="","Status fehlt",IF($K57="","Priorität fehlt",IF($E57&gt;$D57,"Fertigmenge &gt; Auftragsmenge",IF(AND($J57="Erledigt",$L57&gt;0),"Status/Menge prüfen",IF($O57="","Planzeit fehlt","OK")))))))))))))</f>
        <v/>
      </c>
      <c r="R57" s="56">
        <f>IF($A57="","",IF($N57="Ja",IFERROR($M57+ROW()/100000,""),""))</f>
        <v/>
      </c>
    </row>
    <row r="58">
      <c r="A58" s="29" t="n"/>
      <c r="B58" s="29" t="n"/>
      <c r="C58" s="29" t="n"/>
      <c r="D58" s="30" t="n"/>
      <c r="E58" s="30" t="n"/>
      <c r="F58" s="54" t="n"/>
      <c r="G58" s="29" t="n"/>
      <c r="H58" s="29" t="n"/>
      <c r="I58" s="29" t="n"/>
      <c r="J58" s="32" t="n"/>
      <c r="K58" s="32" t="n"/>
      <c r="L58" s="15">
        <f>IF($A58="","",IFERROR(MAX(0,$D58-$E58),""))</f>
        <v/>
      </c>
      <c r="M58" s="14">
        <f>IF($A58="","",IF(OR($F58="",$J58=""),"",IF($J58="Erledigt",0,IFERROR(MAX(0,'Zusammenfassung'!$B$8-$F58),""))))</f>
        <v/>
      </c>
      <c r="N58" s="33">
        <f>IF($A58="","",IF(OR($F58="",$J58="",$L58=""),"",IF(AND($L58&gt;0,$M58&gt;0,$J58&lt;&gt;"Erledigt"),"Ja","Nein")))</f>
        <v/>
      </c>
      <c r="O58" s="34">
        <f>IF($A58="","",IF($C58="","",IFERROR(VLOOKUP($C58,'Parameter'!$A$6:$B$10,2,FALSE),"")))</f>
        <v/>
      </c>
      <c r="P58" s="16">
        <f>IF($A58="","",IF(OR($L58="",$O58=""),"",IFERROR($L58*$O58/60,"")))</f>
        <v/>
      </c>
      <c r="Q58" s="13">
        <f>IF($A58="","",IF($B58="","Kunde fehlt",IF($C58="","Produkt fehlt",IF($D58="","Auftragsmenge fehlt",IF($E58="","Fertigmenge fehlt",IF($F58="","Fälligkeit fehlt",IF($G58="","Phase fehlt",IF($I58="","Verantwortungsrolle fehlt",IF($J58="","Status fehlt",IF($K58="","Priorität fehlt",IF($E58&gt;$D58,"Fertigmenge &gt; Auftragsmenge",IF(AND($J58="Erledigt",$L58&gt;0),"Status/Menge prüfen",IF($O58="","Planzeit fehlt","OK")))))))))))))</f>
        <v/>
      </c>
      <c r="R58" s="55">
        <f>IF($A58="","",IF($N58="Ja",IFERROR($M58+ROW()/100000,""),""))</f>
        <v/>
      </c>
    </row>
    <row r="59">
      <c r="A59" s="29" t="n"/>
      <c r="B59" s="29" t="n"/>
      <c r="C59" s="29" t="n"/>
      <c r="D59" s="30" t="n"/>
      <c r="E59" s="30" t="n"/>
      <c r="F59" s="54" t="n"/>
      <c r="G59" s="29" t="n"/>
      <c r="H59" s="29" t="n"/>
      <c r="I59" s="29" t="n"/>
      <c r="J59" s="32" t="n"/>
      <c r="K59" s="32" t="n"/>
      <c r="L59" s="19">
        <f>IF($A59="","",IFERROR(MAX(0,$D59-$E59),""))</f>
        <v/>
      </c>
      <c r="M59" s="18">
        <f>IF($A59="","",IF(OR($F59="",$J59=""),"",IF($J59="Erledigt",0,IFERROR(MAX(0,'Zusammenfassung'!$B$8-$F59),""))))</f>
        <v/>
      </c>
      <c r="N59" s="36">
        <f>IF($A59="","",IF(OR($F59="",$J59="",$L59=""),"",IF(AND($L59&gt;0,$M59&gt;0,$J59&lt;&gt;"Erledigt"),"Ja","Nein")))</f>
        <v/>
      </c>
      <c r="O59" s="37">
        <f>IF($A59="","",IF($C59="","",IFERROR(VLOOKUP($C59,'Parameter'!$A$6:$B$10,2,FALSE),"")))</f>
        <v/>
      </c>
      <c r="P59" s="20">
        <f>IF($A59="","",IF(OR($L59="",$O59=""),"",IFERROR($L59*$O59/60,"")))</f>
        <v/>
      </c>
      <c r="Q59" s="17">
        <f>IF($A59="","",IF($B59="","Kunde fehlt",IF($C59="","Produkt fehlt",IF($D59="","Auftragsmenge fehlt",IF($E59="","Fertigmenge fehlt",IF($F59="","Fälligkeit fehlt",IF($G59="","Phase fehlt",IF($I59="","Verantwortungsrolle fehlt",IF($J59="","Status fehlt",IF($K59="","Priorität fehlt",IF($E59&gt;$D59,"Fertigmenge &gt; Auftragsmenge",IF(AND($J59="Erledigt",$L59&gt;0),"Status/Menge prüfen",IF($O59="","Planzeit fehlt","OK")))))))))))))</f>
        <v/>
      </c>
      <c r="R59" s="56">
        <f>IF($A59="","",IF($N59="Ja",IFERROR($M59+ROW()/100000,""),""))</f>
        <v/>
      </c>
    </row>
    <row r="60">
      <c r="A60" s="29" t="n"/>
      <c r="B60" s="29" t="n"/>
      <c r="C60" s="29" t="n"/>
      <c r="D60" s="30" t="n"/>
      <c r="E60" s="30" t="n"/>
      <c r="F60" s="54" t="n"/>
      <c r="G60" s="29" t="n"/>
      <c r="H60" s="29" t="n"/>
      <c r="I60" s="29" t="n"/>
      <c r="J60" s="32" t="n"/>
      <c r="K60" s="32" t="n"/>
      <c r="L60" s="15">
        <f>IF($A60="","",IFERROR(MAX(0,$D60-$E60),""))</f>
        <v/>
      </c>
      <c r="M60" s="14">
        <f>IF($A60="","",IF(OR($F60="",$J60=""),"",IF($J60="Erledigt",0,IFERROR(MAX(0,'Zusammenfassung'!$B$8-$F60),""))))</f>
        <v/>
      </c>
      <c r="N60" s="33">
        <f>IF($A60="","",IF(OR($F60="",$J60="",$L60=""),"",IF(AND($L60&gt;0,$M60&gt;0,$J60&lt;&gt;"Erledigt"),"Ja","Nein")))</f>
        <v/>
      </c>
      <c r="O60" s="34">
        <f>IF($A60="","",IF($C60="","",IFERROR(VLOOKUP($C60,'Parameter'!$A$6:$B$10,2,FALSE),"")))</f>
        <v/>
      </c>
      <c r="P60" s="16">
        <f>IF($A60="","",IF(OR($L60="",$O60=""),"",IFERROR($L60*$O60/60,"")))</f>
        <v/>
      </c>
      <c r="Q60" s="13">
        <f>IF($A60="","",IF($B60="","Kunde fehlt",IF($C60="","Produkt fehlt",IF($D60="","Auftragsmenge fehlt",IF($E60="","Fertigmenge fehlt",IF($F60="","Fälligkeit fehlt",IF($G60="","Phase fehlt",IF($I60="","Verantwortungsrolle fehlt",IF($J60="","Status fehlt",IF($K60="","Priorität fehlt",IF($E60&gt;$D60,"Fertigmenge &gt; Auftragsmenge",IF(AND($J60="Erledigt",$L60&gt;0),"Status/Menge prüfen",IF($O60="","Planzeit fehlt","OK")))))))))))))</f>
        <v/>
      </c>
      <c r="R60" s="55">
        <f>IF($A60="","",IF($N60="Ja",IFERROR($M60+ROW()/100000,""),""))</f>
        <v/>
      </c>
    </row>
    <row r="61">
      <c r="A61" s="29" t="n"/>
      <c r="B61" s="29" t="n"/>
      <c r="C61" s="29" t="n"/>
      <c r="D61" s="30" t="n"/>
      <c r="E61" s="30" t="n"/>
      <c r="F61" s="54" t="n"/>
      <c r="G61" s="29" t="n"/>
      <c r="H61" s="29" t="n"/>
      <c r="I61" s="29" t="n"/>
      <c r="J61" s="32" t="n"/>
      <c r="K61" s="32" t="n"/>
      <c r="L61" s="19">
        <f>IF($A61="","",IFERROR(MAX(0,$D61-$E61),""))</f>
        <v/>
      </c>
      <c r="M61" s="18">
        <f>IF($A61="","",IF(OR($F61="",$J61=""),"",IF($J61="Erledigt",0,IFERROR(MAX(0,'Zusammenfassung'!$B$8-$F61),""))))</f>
        <v/>
      </c>
      <c r="N61" s="36">
        <f>IF($A61="","",IF(OR($F61="",$J61="",$L61=""),"",IF(AND($L61&gt;0,$M61&gt;0,$J61&lt;&gt;"Erledigt"),"Ja","Nein")))</f>
        <v/>
      </c>
      <c r="O61" s="37">
        <f>IF($A61="","",IF($C61="","",IFERROR(VLOOKUP($C61,'Parameter'!$A$6:$B$10,2,FALSE),"")))</f>
        <v/>
      </c>
      <c r="P61" s="20">
        <f>IF($A61="","",IF(OR($L61="",$O61=""),"",IFERROR($L61*$O61/60,"")))</f>
        <v/>
      </c>
      <c r="Q61" s="17">
        <f>IF($A61="","",IF($B61="","Kunde fehlt",IF($C61="","Produkt fehlt",IF($D61="","Auftragsmenge fehlt",IF($E61="","Fertigmenge fehlt",IF($F61="","Fälligkeit fehlt",IF($G61="","Phase fehlt",IF($I61="","Verantwortungsrolle fehlt",IF($J61="","Status fehlt",IF($K61="","Priorität fehlt",IF($E61&gt;$D61,"Fertigmenge &gt; Auftragsmenge",IF(AND($J61="Erledigt",$L61&gt;0),"Status/Menge prüfen",IF($O61="","Planzeit fehlt","OK")))))))))))))</f>
        <v/>
      </c>
      <c r="R61" s="56">
        <f>IF($A61="","",IF($N61="Ja",IFERROR($M61+ROW()/100000,""),""))</f>
        <v/>
      </c>
    </row>
    <row r="62">
      <c r="A62" s="29" t="n"/>
      <c r="B62" s="29" t="n"/>
      <c r="C62" s="29" t="n"/>
      <c r="D62" s="30" t="n"/>
      <c r="E62" s="30" t="n"/>
      <c r="F62" s="54" t="n"/>
      <c r="G62" s="29" t="n"/>
      <c r="H62" s="29" t="n"/>
      <c r="I62" s="29" t="n"/>
      <c r="J62" s="32" t="n"/>
      <c r="K62" s="32" t="n"/>
      <c r="L62" s="15">
        <f>IF($A62="","",IFERROR(MAX(0,$D62-$E62),""))</f>
        <v/>
      </c>
      <c r="M62" s="14">
        <f>IF($A62="","",IF(OR($F62="",$J62=""),"",IF($J62="Erledigt",0,IFERROR(MAX(0,'Zusammenfassung'!$B$8-$F62),""))))</f>
        <v/>
      </c>
      <c r="N62" s="33">
        <f>IF($A62="","",IF(OR($F62="",$J62="",$L62=""),"",IF(AND($L62&gt;0,$M62&gt;0,$J62&lt;&gt;"Erledigt"),"Ja","Nein")))</f>
        <v/>
      </c>
      <c r="O62" s="34">
        <f>IF($A62="","",IF($C62="","",IFERROR(VLOOKUP($C62,'Parameter'!$A$6:$B$10,2,FALSE),"")))</f>
        <v/>
      </c>
      <c r="P62" s="16">
        <f>IF($A62="","",IF(OR($L62="",$O62=""),"",IFERROR($L62*$O62/60,"")))</f>
        <v/>
      </c>
      <c r="Q62" s="13">
        <f>IF($A62="","",IF($B62="","Kunde fehlt",IF($C62="","Produkt fehlt",IF($D62="","Auftragsmenge fehlt",IF($E62="","Fertigmenge fehlt",IF($F62="","Fälligkeit fehlt",IF($G62="","Phase fehlt",IF($I62="","Verantwortungsrolle fehlt",IF($J62="","Status fehlt",IF($K62="","Priorität fehlt",IF($E62&gt;$D62,"Fertigmenge &gt; Auftragsmenge",IF(AND($J62="Erledigt",$L62&gt;0),"Status/Menge prüfen",IF($O62="","Planzeit fehlt","OK")))))))))))))</f>
        <v/>
      </c>
      <c r="R62" s="55">
        <f>IF($A62="","",IF($N62="Ja",IFERROR($M62+ROW()/100000,""),""))</f>
        <v/>
      </c>
    </row>
    <row r="63">
      <c r="A63" s="29" t="n"/>
      <c r="B63" s="29" t="n"/>
      <c r="C63" s="29" t="n"/>
      <c r="D63" s="30" t="n"/>
      <c r="E63" s="30" t="n"/>
      <c r="F63" s="54" t="n"/>
      <c r="G63" s="29" t="n"/>
      <c r="H63" s="29" t="n"/>
      <c r="I63" s="29" t="n"/>
      <c r="J63" s="32" t="n"/>
      <c r="K63" s="32" t="n"/>
      <c r="L63" s="19">
        <f>IF($A63="","",IFERROR(MAX(0,$D63-$E63),""))</f>
        <v/>
      </c>
      <c r="M63" s="18">
        <f>IF($A63="","",IF(OR($F63="",$J63=""),"",IF($J63="Erledigt",0,IFERROR(MAX(0,'Zusammenfassung'!$B$8-$F63),""))))</f>
        <v/>
      </c>
      <c r="N63" s="36">
        <f>IF($A63="","",IF(OR($F63="",$J63="",$L63=""),"",IF(AND($L63&gt;0,$M63&gt;0,$J63&lt;&gt;"Erledigt"),"Ja","Nein")))</f>
        <v/>
      </c>
      <c r="O63" s="37">
        <f>IF($A63="","",IF($C63="","",IFERROR(VLOOKUP($C63,'Parameter'!$A$6:$B$10,2,FALSE),"")))</f>
        <v/>
      </c>
      <c r="P63" s="20">
        <f>IF($A63="","",IF(OR($L63="",$O63=""),"",IFERROR($L63*$O63/60,"")))</f>
        <v/>
      </c>
      <c r="Q63" s="17">
        <f>IF($A63="","",IF($B63="","Kunde fehlt",IF($C63="","Produkt fehlt",IF($D63="","Auftragsmenge fehlt",IF($E63="","Fertigmenge fehlt",IF($F63="","Fälligkeit fehlt",IF($G63="","Phase fehlt",IF($I63="","Verantwortungsrolle fehlt",IF($J63="","Status fehlt",IF($K63="","Priorität fehlt",IF($E63&gt;$D63,"Fertigmenge &gt; Auftragsmenge",IF(AND($J63="Erledigt",$L63&gt;0),"Status/Menge prüfen",IF($O63="","Planzeit fehlt","OK")))))))))))))</f>
        <v/>
      </c>
      <c r="R63" s="56">
        <f>IF($A63="","",IF($N63="Ja",IFERROR($M63+ROW()/100000,""),""))</f>
        <v/>
      </c>
    </row>
    <row r="64">
      <c r="A64" s="29" t="n"/>
      <c r="B64" s="29" t="n"/>
      <c r="C64" s="29" t="n"/>
      <c r="D64" s="30" t="n"/>
      <c r="E64" s="30" t="n"/>
      <c r="F64" s="54" t="n"/>
      <c r="G64" s="29" t="n"/>
      <c r="H64" s="29" t="n"/>
      <c r="I64" s="29" t="n"/>
      <c r="J64" s="32" t="n"/>
      <c r="K64" s="32" t="n"/>
      <c r="L64" s="15">
        <f>IF($A64="","",IFERROR(MAX(0,$D64-$E64),""))</f>
        <v/>
      </c>
      <c r="M64" s="14">
        <f>IF($A64="","",IF(OR($F64="",$J64=""),"",IF($J64="Erledigt",0,IFERROR(MAX(0,'Zusammenfassung'!$B$8-$F64),""))))</f>
        <v/>
      </c>
      <c r="N64" s="33">
        <f>IF($A64="","",IF(OR($F64="",$J64="",$L64=""),"",IF(AND($L64&gt;0,$M64&gt;0,$J64&lt;&gt;"Erledigt"),"Ja","Nein")))</f>
        <v/>
      </c>
      <c r="O64" s="34">
        <f>IF($A64="","",IF($C64="","",IFERROR(VLOOKUP($C64,'Parameter'!$A$6:$B$10,2,FALSE),"")))</f>
        <v/>
      </c>
      <c r="P64" s="16">
        <f>IF($A64="","",IF(OR($L64="",$O64=""),"",IFERROR($L64*$O64/60,"")))</f>
        <v/>
      </c>
      <c r="Q64" s="13">
        <f>IF($A64="","",IF($B64="","Kunde fehlt",IF($C64="","Produkt fehlt",IF($D64="","Auftragsmenge fehlt",IF($E64="","Fertigmenge fehlt",IF($F64="","Fälligkeit fehlt",IF($G64="","Phase fehlt",IF($I64="","Verantwortungsrolle fehlt",IF($J64="","Status fehlt",IF($K64="","Priorität fehlt",IF($E64&gt;$D64,"Fertigmenge &gt; Auftragsmenge",IF(AND($J64="Erledigt",$L64&gt;0),"Status/Menge prüfen",IF($O64="","Planzeit fehlt","OK")))))))))))))</f>
        <v/>
      </c>
      <c r="R64" s="55">
        <f>IF($A64="","",IF($N64="Ja",IFERROR($M64+ROW()/100000,""),""))</f>
        <v/>
      </c>
    </row>
    <row r="65">
      <c r="A65" s="29" t="n"/>
      <c r="B65" s="29" t="n"/>
      <c r="C65" s="29" t="n"/>
      <c r="D65" s="30" t="n"/>
      <c r="E65" s="30" t="n"/>
      <c r="F65" s="54" t="n"/>
      <c r="G65" s="29" t="n"/>
      <c r="H65" s="29" t="n"/>
      <c r="I65" s="29" t="n"/>
      <c r="J65" s="32" t="n"/>
      <c r="K65" s="32" t="n"/>
      <c r="L65" s="19">
        <f>IF($A65="","",IFERROR(MAX(0,$D65-$E65),""))</f>
        <v/>
      </c>
      <c r="M65" s="18">
        <f>IF($A65="","",IF(OR($F65="",$J65=""),"",IF($J65="Erledigt",0,IFERROR(MAX(0,'Zusammenfassung'!$B$8-$F65),""))))</f>
        <v/>
      </c>
      <c r="N65" s="36">
        <f>IF($A65="","",IF(OR($F65="",$J65="",$L65=""),"",IF(AND($L65&gt;0,$M65&gt;0,$J65&lt;&gt;"Erledigt"),"Ja","Nein")))</f>
        <v/>
      </c>
      <c r="O65" s="37">
        <f>IF($A65="","",IF($C65="","",IFERROR(VLOOKUP($C65,'Parameter'!$A$6:$B$10,2,FALSE),"")))</f>
        <v/>
      </c>
      <c r="P65" s="20">
        <f>IF($A65="","",IF(OR($L65="",$O65=""),"",IFERROR($L65*$O65/60,"")))</f>
        <v/>
      </c>
      <c r="Q65" s="17">
        <f>IF($A65="","",IF($B65="","Kunde fehlt",IF($C65="","Produkt fehlt",IF($D65="","Auftragsmenge fehlt",IF($E65="","Fertigmenge fehlt",IF($F65="","Fälligkeit fehlt",IF($G65="","Phase fehlt",IF($I65="","Verantwortungsrolle fehlt",IF($J65="","Status fehlt",IF($K65="","Priorität fehlt",IF($E65&gt;$D65,"Fertigmenge &gt; Auftragsmenge",IF(AND($J65="Erledigt",$L65&gt;0),"Status/Menge prüfen",IF($O65="","Planzeit fehlt","OK")))))))))))))</f>
        <v/>
      </c>
      <c r="R65" s="56">
        <f>IF($A65="","",IF($N65="Ja",IFERROR($M65+ROW()/100000,""),""))</f>
        <v/>
      </c>
    </row>
    <row r="66">
      <c r="A66" s="29" t="n"/>
      <c r="B66" s="29" t="n"/>
      <c r="C66" s="29" t="n"/>
      <c r="D66" s="30" t="n"/>
      <c r="E66" s="30" t="n"/>
      <c r="F66" s="54" t="n"/>
      <c r="G66" s="29" t="n"/>
      <c r="H66" s="29" t="n"/>
      <c r="I66" s="29" t="n"/>
      <c r="J66" s="32" t="n"/>
      <c r="K66" s="32" t="n"/>
      <c r="L66" s="15">
        <f>IF($A66="","",IFERROR(MAX(0,$D66-$E66),""))</f>
        <v/>
      </c>
      <c r="M66" s="14">
        <f>IF($A66="","",IF(OR($F66="",$J66=""),"",IF($J66="Erledigt",0,IFERROR(MAX(0,'Zusammenfassung'!$B$8-$F66),""))))</f>
        <v/>
      </c>
      <c r="N66" s="33">
        <f>IF($A66="","",IF(OR($F66="",$J66="",$L66=""),"",IF(AND($L66&gt;0,$M66&gt;0,$J66&lt;&gt;"Erledigt"),"Ja","Nein")))</f>
        <v/>
      </c>
      <c r="O66" s="34">
        <f>IF($A66="","",IF($C66="","",IFERROR(VLOOKUP($C66,'Parameter'!$A$6:$B$10,2,FALSE),"")))</f>
        <v/>
      </c>
      <c r="P66" s="16">
        <f>IF($A66="","",IF(OR($L66="",$O66=""),"",IFERROR($L66*$O66/60,"")))</f>
        <v/>
      </c>
      <c r="Q66" s="13">
        <f>IF($A66="","",IF($B66="","Kunde fehlt",IF($C66="","Produkt fehlt",IF($D66="","Auftragsmenge fehlt",IF($E66="","Fertigmenge fehlt",IF($F66="","Fälligkeit fehlt",IF($G66="","Phase fehlt",IF($I66="","Verantwortungsrolle fehlt",IF($J66="","Status fehlt",IF($K66="","Priorität fehlt",IF($E66&gt;$D66,"Fertigmenge &gt; Auftragsmenge",IF(AND($J66="Erledigt",$L66&gt;0),"Status/Menge prüfen",IF($O66="","Planzeit fehlt","OK")))))))))))))</f>
        <v/>
      </c>
      <c r="R66" s="55">
        <f>IF($A66="","",IF($N66="Ja",IFERROR($M66+ROW()/100000,""),""))</f>
        <v/>
      </c>
    </row>
    <row r="67">
      <c r="A67" s="29" t="n"/>
      <c r="B67" s="29" t="n"/>
      <c r="C67" s="29" t="n"/>
      <c r="D67" s="30" t="n"/>
      <c r="E67" s="30" t="n"/>
      <c r="F67" s="54" t="n"/>
      <c r="G67" s="29" t="n"/>
      <c r="H67" s="29" t="n"/>
      <c r="I67" s="29" t="n"/>
      <c r="J67" s="32" t="n"/>
      <c r="K67" s="32" t="n"/>
      <c r="L67" s="19">
        <f>IF($A67="","",IFERROR(MAX(0,$D67-$E67),""))</f>
        <v/>
      </c>
      <c r="M67" s="18">
        <f>IF($A67="","",IF(OR($F67="",$J67=""),"",IF($J67="Erledigt",0,IFERROR(MAX(0,'Zusammenfassung'!$B$8-$F67),""))))</f>
        <v/>
      </c>
      <c r="N67" s="36">
        <f>IF($A67="","",IF(OR($F67="",$J67="",$L67=""),"",IF(AND($L67&gt;0,$M67&gt;0,$J67&lt;&gt;"Erledigt"),"Ja","Nein")))</f>
        <v/>
      </c>
      <c r="O67" s="37">
        <f>IF($A67="","",IF($C67="","",IFERROR(VLOOKUP($C67,'Parameter'!$A$6:$B$10,2,FALSE),"")))</f>
        <v/>
      </c>
      <c r="P67" s="20">
        <f>IF($A67="","",IF(OR($L67="",$O67=""),"",IFERROR($L67*$O67/60,"")))</f>
        <v/>
      </c>
      <c r="Q67" s="17">
        <f>IF($A67="","",IF($B67="","Kunde fehlt",IF($C67="","Produkt fehlt",IF($D67="","Auftragsmenge fehlt",IF($E67="","Fertigmenge fehlt",IF($F67="","Fälligkeit fehlt",IF($G67="","Phase fehlt",IF($I67="","Verantwortungsrolle fehlt",IF($J67="","Status fehlt",IF($K67="","Priorität fehlt",IF($E67&gt;$D67,"Fertigmenge &gt; Auftragsmenge",IF(AND($J67="Erledigt",$L67&gt;0),"Status/Menge prüfen",IF($O67="","Planzeit fehlt","OK")))))))))))))</f>
        <v/>
      </c>
      <c r="R67" s="56">
        <f>IF($A67="","",IF($N67="Ja",IFERROR($M67+ROW()/100000,""),""))</f>
        <v/>
      </c>
    </row>
    <row r="68">
      <c r="A68" s="29" t="n"/>
      <c r="B68" s="29" t="n"/>
      <c r="C68" s="29" t="n"/>
      <c r="D68" s="30" t="n"/>
      <c r="E68" s="30" t="n"/>
      <c r="F68" s="54" t="n"/>
      <c r="G68" s="29" t="n"/>
      <c r="H68" s="29" t="n"/>
      <c r="I68" s="29" t="n"/>
      <c r="J68" s="32" t="n"/>
      <c r="K68" s="32" t="n"/>
      <c r="L68" s="15">
        <f>IF($A68="","",IFERROR(MAX(0,$D68-$E68),""))</f>
        <v/>
      </c>
      <c r="M68" s="14">
        <f>IF($A68="","",IF(OR($F68="",$J68=""),"",IF($J68="Erledigt",0,IFERROR(MAX(0,'Zusammenfassung'!$B$8-$F68),""))))</f>
        <v/>
      </c>
      <c r="N68" s="33">
        <f>IF($A68="","",IF(OR($F68="",$J68="",$L68=""),"",IF(AND($L68&gt;0,$M68&gt;0,$J68&lt;&gt;"Erledigt"),"Ja","Nein")))</f>
        <v/>
      </c>
      <c r="O68" s="34">
        <f>IF($A68="","",IF($C68="","",IFERROR(VLOOKUP($C68,'Parameter'!$A$6:$B$10,2,FALSE),"")))</f>
        <v/>
      </c>
      <c r="P68" s="16">
        <f>IF($A68="","",IF(OR($L68="",$O68=""),"",IFERROR($L68*$O68/60,"")))</f>
        <v/>
      </c>
      <c r="Q68" s="13">
        <f>IF($A68="","",IF($B68="","Kunde fehlt",IF($C68="","Produkt fehlt",IF($D68="","Auftragsmenge fehlt",IF($E68="","Fertigmenge fehlt",IF($F68="","Fälligkeit fehlt",IF($G68="","Phase fehlt",IF($I68="","Verantwortungsrolle fehlt",IF($J68="","Status fehlt",IF($K68="","Priorität fehlt",IF($E68&gt;$D68,"Fertigmenge &gt; Auftragsmenge",IF(AND($J68="Erledigt",$L68&gt;0),"Status/Menge prüfen",IF($O68="","Planzeit fehlt","OK")))))))))))))</f>
        <v/>
      </c>
      <c r="R68" s="55">
        <f>IF($A68="","",IF($N68="Ja",IFERROR($M68+ROW()/100000,""),""))</f>
        <v/>
      </c>
    </row>
    <row r="69">
      <c r="A69" s="29" t="n"/>
      <c r="B69" s="29" t="n"/>
      <c r="C69" s="29" t="n"/>
      <c r="D69" s="30" t="n"/>
      <c r="E69" s="30" t="n"/>
      <c r="F69" s="54" t="n"/>
      <c r="G69" s="29" t="n"/>
      <c r="H69" s="29" t="n"/>
      <c r="I69" s="29" t="n"/>
      <c r="J69" s="32" t="n"/>
      <c r="K69" s="32" t="n"/>
      <c r="L69" s="19">
        <f>IF($A69="","",IFERROR(MAX(0,$D69-$E69),""))</f>
        <v/>
      </c>
      <c r="M69" s="18">
        <f>IF($A69="","",IF(OR($F69="",$J69=""),"",IF($J69="Erledigt",0,IFERROR(MAX(0,'Zusammenfassung'!$B$8-$F69),""))))</f>
        <v/>
      </c>
      <c r="N69" s="36">
        <f>IF($A69="","",IF(OR($F69="",$J69="",$L69=""),"",IF(AND($L69&gt;0,$M69&gt;0,$J69&lt;&gt;"Erledigt"),"Ja","Nein")))</f>
        <v/>
      </c>
      <c r="O69" s="37">
        <f>IF($A69="","",IF($C69="","",IFERROR(VLOOKUP($C69,'Parameter'!$A$6:$B$10,2,FALSE),"")))</f>
        <v/>
      </c>
      <c r="P69" s="20">
        <f>IF($A69="","",IF(OR($L69="",$O69=""),"",IFERROR($L69*$O69/60,"")))</f>
        <v/>
      </c>
      <c r="Q69" s="17">
        <f>IF($A69="","",IF($B69="","Kunde fehlt",IF($C69="","Produkt fehlt",IF($D69="","Auftragsmenge fehlt",IF($E69="","Fertigmenge fehlt",IF($F69="","Fälligkeit fehlt",IF($G69="","Phase fehlt",IF($I69="","Verantwortungsrolle fehlt",IF($J69="","Status fehlt",IF($K69="","Priorität fehlt",IF($E69&gt;$D69,"Fertigmenge &gt; Auftragsmenge",IF(AND($J69="Erledigt",$L69&gt;0),"Status/Menge prüfen",IF($O69="","Planzeit fehlt","OK")))))))))))))</f>
        <v/>
      </c>
      <c r="R69" s="56">
        <f>IF($A69="","",IF($N69="Ja",IFERROR($M69+ROW()/100000,""),""))</f>
        <v/>
      </c>
    </row>
    <row r="70">
      <c r="A70" s="29" t="n"/>
      <c r="B70" s="29" t="n"/>
      <c r="C70" s="29" t="n"/>
      <c r="D70" s="30" t="n"/>
      <c r="E70" s="30" t="n"/>
      <c r="F70" s="54" t="n"/>
      <c r="G70" s="29" t="n"/>
      <c r="H70" s="29" t="n"/>
      <c r="I70" s="29" t="n"/>
      <c r="J70" s="32" t="n"/>
      <c r="K70" s="32" t="n"/>
      <c r="L70" s="15">
        <f>IF($A70="","",IFERROR(MAX(0,$D70-$E70),""))</f>
        <v/>
      </c>
      <c r="M70" s="14">
        <f>IF($A70="","",IF(OR($F70="",$J70=""),"",IF($J70="Erledigt",0,IFERROR(MAX(0,'Zusammenfassung'!$B$8-$F70),""))))</f>
        <v/>
      </c>
      <c r="N70" s="33">
        <f>IF($A70="","",IF(OR($F70="",$J70="",$L70=""),"",IF(AND($L70&gt;0,$M70&gt;0,$J70&lt;&gt;"Erledigt"),"Ja","Nein")))</f>
        <v/>
      </c>
      <c r="O70" s="34">
        <f>IF($A70="","",IF($C70="","",IFERROR(VLOOKUP($C70,'Parameter'!$A$6:$B$10,2,FALSE),"")))</f>
        <v/>
      </c>
      <c r="P70" s="16">
        <f>IF($A70="","",IF(OR($L70="",$O70=""),"",IFERROR($L70*$O70/60,"")))</f>
        <v/>
      </c>
      <c r="Q70" s="13">
        <f>IF($A70="","",IF($B70="","Kunde fehlt",IF($C70="","Produkt fehlt",IF($D70="","Auftragsmenge fehlt",IF($E70="","Fertigmenge fehlt",IF($F70="","Fälligkeit fehlt",IF($G70="","Phase fehlt",IF($I70="","Verantwortungsrolle fehlt",IF($J70="","Status fehlt",IF($K70="","Priorität fehlt",IF($E70&gt;$D70,"Fertigmenge &gt; Auftragsmenge",IF(AND($J70="Erledigt",$L70&gt;0),"Status/Menge prüfen",IF($O70="","Planzeit fehlt","OK")))))))))))))</f>
        <v/>
      </c>
      <c r="R70" s="55">
        <f>IF($A70="","",IF($N70="Ja",IFERROR($M70+ROW()/100000,""),""))</f>
        <v/>
      </c>
    </row>
    <row r="71">
      <c r="A71" s="29" t="n"/>
      <c r="B71" s="29" t="n"/>
      <c r="C71" s="29" t="n"/>
      <c r="D71" s="30" t="n"/>
      <c r="E71" s="30" t="n"/>
      <c r="F71" s="54" t="n"/>
      <c r="G71" s="29" t="n"/>
      <c r="H71" s="29" t="n"/>
      <c r="I71" s="29" t="n"/>
      <c r="J71" s="32" t="n"/>
      <c r="K71" s="32" t="n"/>
      <c r="L71" s="19">
        <f>IF($A71="","",IFERROR(MAX(0,$D71-$E71),""))</f>
        <v/>
      </c>
      <c r="M71" s="18">
        <f>IF($A71="","",IF(OR($F71="",$J71=""),"",IF($J71="Erledigt",0,IFERROR(MAX(0,'Zusammenfassung'!$B$8-$F71),""))))</f>
        <v/>
      </c>
      <c r="N71" s="36">
        <f>IF($A71="","",IF(OR($F71="",$J71="",$L71=""),"",IF(AND($L71&gt;0,$M71&gt;0,$J71&lt;&gt;"Erledigt"),"Ja","Nein")))</f>
        <v/>
      </c>
      <c r="O71" s="37">
        <f>IF($A71="","",IF($C71="","",IFERROR(VLOOKUP($C71,'Parameter'!$A$6:$B$10,2,FALSE),"")))</f>
        <v/>
      </c>
      <c r="P71" s="20">
        <f>IF($A71="","",IF(OR($L71="",$O71=""),"",IFERROR($L71*$O71/60,"")))</f>
        <v/>
      </c>
      <c r="Q71" s="17">
        <f>IF($A71="","",IF($B71="","Kunde fehlt",IF($C71="","Produkt fehlt",IF($D71="","Auftragsmenge fehlt",IF($E71="","Fertigmenge fehlt",IF($F71="","Fälligkeit fehlt",IF($G71="","Phase fehlt",IF($I71="","Verantwortungsrolle fehlt",IF($J71="","Status fehlt",IF($K71="","Priorität fehlt",IF($E71&gt;$D71,"Fertigmenge &gt; Auftragsmenge",IF(AND($J71="Erledigt",$L71&gt;0),"Status/Menge prüfen",IF($O71="","Planzeit fehlt","OK")))))))))))))</f>
        <v/>
      </c>
      <c r="R71" s="56">
        <f>IF($A71="","",IF($N71="Ja",IFERROR($M71+ROW()/100000,""),""))</f>
        <v/>
      </c>
    </row>
    <row r="72">
      <c r="A72" s="29" t="n"/>
      <c r="B72" s="29" t="n"/>
      <c r="C72" s="29" t="n"/>
      <c r="D72" s="30" t="n"/>
      <c r="E72" s="30" t="n"/>
      <c r="F72" s="54" t="n"/>
      <c r="G72" s="29" t="n"/>
      <c r="H72" s="29" t="n"/>
      <c r="I72" s="29" t="n"/>
      <c r="J72" s="32" t="n"/>
      <c r="K72" s="32" t="n"/>
      <c r="L72" s="15">
        <f>IF($A72="","",IFERROR(MAX(0,$D72-$E72),""))</f>
        <v/>
      </c>
      <c r="M72" s="14">
        <f>IF($A72="","",IF(OR($F72="",$J72=""),"",IF($J72="Erledigt",0,IFERROR(MAX(0,'Zusammenfassung'!$B$8-$F72),""))))</f>
        <v/>
      </c>
      <c r="N72" s="33">
        <f>IF($A72="","",IF(OR($F72="",$J72="",$L72=""),"",IF(AND($L72&gt;0,$M72&gt;0,$J72&lt;&gt;"Erledigt"),"Ja","Nein")))</f>
        <v/>
      </c>
      <c r="O72" s="34">
        <f>IF($A72="","",IF($C72="","",IFERROR(VLOOKUP($C72,'Parameter'!$A$6:$B$10,2,FALSE),"")))</f>
        <v/>
      </c>
      <c r="P72" s="16">
        <f>IF($A72="","",IF(OR($L72="",$O72=""),"",IFERROR($L72*$O72/60,"")))</f>
        <v/>
      </c>
      <c r="Q72" s="13">
        <f>IF($A72="","",IF($B72="","Kunde fehlt",IF($C72="","Produkt fehlt",IF($D72="","Auftragsmenge fehlt",IF($E72="","Fertigmenge fehlt",IF($F72="","Fälligkeit fehlt",IF($G72="","Phase fehlt",IF($I72="","Verantwortungsrolle fehlt",IF($J72="","Status fehlt",IF($K72="","Priorität fehlt",IF($E72&gt;$D72,"Fertigmenge &gt; Auftragsmenge",IF(AND($J72="Erledigt",$L72&gt;0),"Status/Menge prüfen",IF($O72="","Planzeit fehlt","OK")))))))))))))</f>
        <v/>
      </c>
      <c r="R72" s="55">
        <f>IF($A72="","",IF($N72="Ja",IFERROR($M72+ROW()/100000,""),""))</f>
        <v/>
      </c>
    </row>
    <row r="73">
      <c r="A73" s="29" t="n"/>
      <c r="B73" s="29" t="n"/>
      <c r="C73" s="29" t="n"/>
      <c r="D73" s="30" t="n"/>
      <c r="E73" s="30" t="n"/>
      <c r="F73" s="54" t="n"/>
      <c r="G73" s="29" t="n"/>
      <c r="H73" s="29" t="n"/>
      <c r="I73" s="29" t="n"/>
      <c r="J73" s="32" t="n"/>
      <c r="K73" s="32" t="n"/>
      <c r="L73" s="19">
        <f>IF($A73="","",IFERROR(MAX(0,$D73-$E73),""))</f>
        <v/>
      </c>
      <c r="M73" s="18">
        <f>IF($A73="","",IF(OR($F73="",$J73=""),"",IF($J73="Erledigt",0,IFERROR(MAX(0,'Zusammenfassung'!$B$8-$F73),""))))</f>
        <v/>
      </c>
      <c r="N73" s="36">
        <f>IF($A73="","",IF(OR($F73="",$J73="",$L73=""),"",IF(AND($L73&gt;0,$M73&gt;0,$J73&lt;&gt;"Erledigt"),"Ja","Nein")))</f>
        <v/>
      </c>
      <c r="O73" s="37">
        <f>IF($A73="","",IF($C73="","",IFERROR(VLOOKUP($C73,'Parameter'!$A$6:$B$10,2,FALSE),"")))</f>
        <v/>
      </c>
      <c r="P73" s="20">
        <f>IF($A73="","",IF(OR($L73="",$O73=""),"",IFERROR($L73*$O73/60,"")))</f>
        <v/>
      </c>
      <c r="Q73" s="17">
        <f>IF($A73="","",IF($B73="","Kunde fehlt",IF($C73="","Produkt fehlt",IF($D73="","Auftragsmenge fehlt",IF($E73="","Fertigmenge fehlt",IF($F73="","Fälligkeit fehlt",IF($G73="","Phase fehlt",IF($I73="","Verantwortungsrolle fehlt",IF($J73="","Status fehlt",IF($K73="","Priorität fehlt",IF($E73&gt;$D73,"Fertigmenge &gt; Auftragsmenge",IF(AND($J73="Erledigt",$L73&gt;0),"Status/Menge prüfen",IF($O73="","Planzeit fehlt","OK")))))))))))))</f>
        <v/>
      </c>
      <c r="R73" s="56">
        <f>IF($A73="","",IF($N73="Ja",IFERROR($M73+ROW()/100000,""),""))</f>
        <v/>
      </c>
    </row>
    <row r="74">
      <c r="A74" s="29" t="n"/>
      <c r="B74" s="29" t="n"/>
      <c r="C74" s="29" t="n"/>
      <c r="D74" s="30" t="n"/>
      <c r="E74" s="30" t="n"/>
      <c r="F74" s="54" t="n"/>
      <c r="G74" s="29" t="n"/>
      <c r="H74" s="29" t="n"/>
      <c r="I74" s="29" t="n"/>
      <c r="J74" s="32" t="n"/>
      <c r="K74" s="32" t="n"/>
      <c r="L74" s="15">
        <f>IF($A74="","",IFERROR(MAX(0,$D74-$E74),""))</f>
        <v/>
      </c>
      <c r="M74" s="14">
        <f>IF($A74="","",IF(OR($F74="",$J74=""),"",IF($J74="Erledigt",0,IFERROR(MAX(0,'Zusammenfassung'!$B$8-$F74),""))))</f>
        <v/>
      </c>
      <c r="N74" s="33">
        <f>IF($A74="","",IF(OR($F74="",$J74="",$L74=""),"",IF(AND($L74&gt;0,$M74&gt;0,$J74&lt;&gt;"Erledigt"),"Ja","Nein")))</f>
        <v/>
      </c>
      <c r="O74" s="34">
        <f>IF($A74="","",IF($C74="","",IFERROR(VLOOKUP($C74,'Parameter'!$A$6:$B$10,2,FALSE),"")))</f>
        <v/>
      </c>
      <c r="P74" s="16">
        <f>IF($A74="","",IF(OR($L74="",$O74=""),"",IFERROR($L74*$O74/60,"")))</f>
        <v/>
      </c>
      <c r="Q74" s="13">
        <f>IF($A74="","",IF($B74="","Kunde fehlt",IF($C74="","Produkt fehlt",IF($D74="","Auftragsmenge fehlt",IF($E74="","Fertigmenge fehlt",IF($F74="","Fälligkeit fehlt",IF($G74="","Phase fehlt",IF($I74="","Verantwortungsrolle fehlt",IF($J74="","Status fehlt",IF($K74="","Priorität fehlt",IF($E74&gt;$D74,"Fertigmenge &gt; Auftragsmenge",IF(AND($J74="Erledigt",$L74&gt;0),"Status/Menge prüfen",IF($O74="","Planzeit fehlt","OK")))))))))))))</f>
        <v/>
      </c>
      <c r="R74" s="55">
        <f>IF($A74="","",IF($N74="Ja",IFERROR($M74+ROW()/100000,""),""))</f>
        <v/>
      </c>
    </row>
    <row r="75">
      <c r="A75" s="29" t="n"/>
      <c r="B75" s="29" t="n"/>
      <c r="C75" s="29" t="n"/>
      <c r="D75" s="30" t="n"/>
      <c r="E75" s="30" t="n"/>
      <c r="F75" s="54" t="n"/>
      <c r="G75" s="29" t="n"/>
      <c r="H75" s="29" t="n"/>
      <c r="I75" s="29" t="n"/>
      <c r="J75" s="32" t="n"/>
      <c r="K75" s="32" t="n"/>
      <c r="L75" s="19">
        <f>IF($A75="","",IFERROR(MAX(0,$D75-$E75),""))</f>
        <v/>
      </c>
      <c r="M75" s="18">
        <f>IF($A75="","",IF(OR($F75="",$J75=""),"",IF($J75="Erledigt",0,IFERROR(MAX(0,'Zusammenfassung'!$B$8-$F75),""))))</f>
        <v/>
      </c>
      <c r="N75" s="36">
        <f>IF($A75="","",IF(OR($F75="",$J75="",$L75=""),"",IF(AND($L75&gt;0,$M75&gt;0,$J75&lt;&gt;"Erledigt"),"Ja","Nein")))</f>
        <v/>
      </c>
      <c r="O75" s="37">
        <f>IF($A75="","",IF($C75="","",IFERROR(VLOOKUP($C75,'Parameter'!$A$6:$B$10,2,FALSE),"")))</f>
        <v/>
      </c>
      <c r="P75" s="20">
        <f>IF($A75="","",IF(OR($L75="",$O75=""),"",IFERROR($L75*$O75/60,"")))</f>
        <v/>
      </c>
      <c r="Q75" s="17">
        <f>IF($A75="","",IF($B75="","Kunde fehlt",IF($C75="","Produkt fehlt",IF($D75="","Auftragsmenge fehlt",IF($E75="","Fertigmenge fehlt",IF($F75="","Fälligkeit fehlt",IF($G75="","Phase fehlt",IF($I75="","Verantwortungsrolle fehlt",IF($J75="","Status fehlt",IF($K75="","Priorität fehlt",IF($E75&gt;$D75,"Fertigmenge &gt; Auftragsmenge",IF(AND($J75="Erledigt",$L75&gt;0),"Status/Menge prüfen",IF($O75="","Planzeit fehlt","OK")))))))))))))</f>
        <v/>
      </c>
      <c r="R75" s="56">
        <f>IF($A75="","",IF($N75="Ja",IFERROR($M75+ROW()/100000,""),""))</f>
        <v/>
      </c>
    </row>
    <row r="76">
      <c r="A76" s="29" t="n"/>
      <c r="B76" s="29" t="n"/>
      <c r="C76" s="29" t="n"/>
      <c r="D76" s="30" t="n"/>
      <c r="E76" s="30" t="n"/>
      <c r="F76" s="54" t="n"/>
      <c r="G76" s="29" t="n"/>
      <c r="H76" s="29" t="n"/>
      <c r="I76" s="29" t="n"/>
      <c r="J76" s="32" t="n"/>
      <c r="K76" s="32" t="n"/>
      <c r="L76" s="15">
        <f>IF($A76="","",IFERROR(MAX(0,$D76-$E76),""))</f>
        <v/>
      </c>
      <c r="M76" s="14">
        <f>IF($A76="","",IF(OR($F76="",$J76=""),"",IF($J76="Erledigt",0,IFERROR(MAX(0,'Zusammenfassung'!$B$8-$F76),""))))</f>
        <v/>
      </c>
      <c r="N76" s="33">
        <f>IF($A76="","",IF(OR($F76="",$J76="",$L76=""),"",IF(AND($L76&gt;0,$M76&gt;0,$J76&lt;&gt;"Erledigt"),"Ja","Nein")))</f>
        <v/>
      </c>
      <c r="O76" s="34">
        <f>IF($A76="","",IF($C76="","",IFERROR(VLOOKUP($C76,'Parameter'!$A$6:$B$10,2,FALSE),"")))</f>
        <v/>
      </c>
      <c r="P76" s="16">
        <f>IF($A76="","",IF(OR($L76="",$O76=""),"",IFERROR($L76*$O76/60,"")))</f>
        <v/>
      </c>
      <c r="Q76" s="13">
        <f>IF($A76="","",IF($B76="","Kunde fehlt",IF($C76="","Produkt fehlt",IF($D76="","Auftragsmenge fehlt",IF($E76="","Fertigmenge fehlt",IF($F76="","Fälligkeit fehlt",IF($G76="","Phase fehlt",IF($I76="","Verantwortungsrolle fehlt",IF($J76="","Status fehlt",IF($K76="","Priorität fehlt",IF($E76&gt;$D76,"Fertigmenge &gt; Auftragsmenge",IF(AND($J76="Erledigt",$L76&gt;0),"Status/Menge prüfen",IF($O76="","Planzeit fehlt","OK")))))))))))))</f>
        <v/>
      </c>
      <c r="R76" s="55">
        <f>IF($A76="","",IF($N76="Ja",IFERROR($M76+ROW()/100000,""),""))</f>
        <v/>
      </c>
    </row>
    <row r="77">
      <c r="A77" s="29" t="n"/>
      <c r="B77" s="29" t="n"/>
      <c r="C77" s="29" t="n"/>
      <c r="D77" s="30" t="n"/>
      <c r="E77" s="30" t="n"/>
      <c r="F77" s="54" t="n"/>
      <c r="G77" s="29" t="n"/>
      <c r="H77" s="29" t="n"/>
      <c r="I77" s="29" t="n"/>
      <c r="J77" s="32" t="n"/>
      <c r="K77" s="32" t="n"/>
      <c r="L77" s="19">
        <f>IF($A77="","",IFERROR(MAX(0,$D77-$E77),""))</f>
        <v/>
      </c>
      <c r="M77" s="18">
        <f>IF($A77="","",IF(OR($F77="",$J77=""),"",IF($J77="Erledigt",0,IFERROR(MAX(0,'Zusammenfassung'!$B$8-$F77),""))))</f>
        <v/>
      </c>
      <c r="N77" s="36">
        <f>IF($A77="","",IF(OR($F77="",$J77="",$L77=""),"",IF(AND($L77&gt;0,$M77&gt;0,$J77&lt;&gt;"Erledigt"),"Ja","Nein")))</f>
        <v/>
      </c>
      <c r="O77" s="37">
        <f>IF($A77="","",IF($C77="","",IFERROR(VLOOKUP($C77,'Parameter'!$A$6:$B$10,2,FALSE),"")))</f>
        <v/>
      </c>
      <c r="P77" s="20">
        <f>IF($A77="","",IF(OR($L77="",$O77=""),"",IFERROR($L77*$O77/60,"")))</f>
        <v/>
      </c>
      <c r="Q77" s="17">
        <f>IF($A77="","",IF($B77="","Kunde fehlt",IF($C77="","Produkt fehlt",IF($D77="","Auftragsmenge fehlt",IF($E77="","Fertigmenge fehlt",IF($F77="","Fälligkeit fehlt",IF($G77="","Phase fehlt",IF($I77="","Verantwortungsrolle fehlt",IF($J77="","Status fehlt",IF($K77="","Priorität fehlt",IF($E77&gt;$D77,"Fertigmenge &gt; Auftragsmenge",IF(AND($J77="Erledigt",$L77&gt;0),"Status/Menge prüfen",IF($O77="","Planzeit fehlt","OK")))))))))))))</f>
        <v/>
      </c>
      <c r="R77" s="56">
        <f>IF($A77="","",IF($N77="Ja",IFERROR($M77+ROW()/100000,""),""))</f>
        <v/>
      </c>
    </row>
    <row r="78">
      <c r="A78" s="29" t="n"/>
      <c r="B78" s="29" t="n"/>
      <c r="C78" s="29" t="n"/>
      <c r="D78" s="30" t="n"/>
      <c r="E78" s="30" t="n"/>
      <c r="F78" s="54" t="n"/>
      <c r="G78" s="29" t="n"/>
      <c r="H78" s="29" t="n"/>
      <c r="I78" s="29" t="n"/>
      <c r="J78" s="32" t="n"/>
      <c r="K78" s="32" t="n"/>
      <c r="L78" s="15">
        <f>IF($A78="","",IFERROR(MAX(0,$D78-$E78),""))</f>
        <v/>
      </c>
      <c r="M78" s="14">
        <f>IF($A78="","",IF(OR($F78="",$J78=""),"",IF($J78="Erledigt",0,IFERROR(MAX(0,'Zusammenfassung'!$B$8-$F78),""))))</f>
        <v/>
      </c>
      <c r="N78" s="33">
        <f>IF($A78="","",IF(OR($F78="",$J78="",$L78=""),"",IF(AND($L78&gt;0,$M78&gt;0,$J78&lt;&gt;"Erledigt"),"Ja","Nein")))</f>
        <v/>
      </c>
      <c r="O78" s="34">
        <f>IF($A78="","",IF($C78="","",IFERROR(VLOOKUP($C78,'Parameter'!$A$6:$B$10,2,FALSE),"")))</f>
        <v/>
      </c>
      <c r="P78" s="16">
        <f>IF($A78="","",IF(OR($L78="",$O78=""),"",IFERROR($L78*$O78/60,"")))</f>
        <v/>
      </c>
      <c r="Q78" s="13">
        <f>IF($A78="","",IF($B78="","Kunde fehlt",IF($C78="","Produkt fehlt",IF($D78="","Auftragsmenge fehlt",IF($E78="","Fertigmenge fehlt",IF($F78="","Fälligkeit fehlt",IF($G78="","Phase fehlt",IF($I78="","Verantwortungsrolle fehlt",IF($J78="","Status fehlt",IF($K78="","Priorität fehlt",IF($E78&gt;$D78,"Fertigmenge &gt; Auftragsmenge",IF(AND($J78="Erledigt",$L78&gt;0),"Status/Menge prüfen",IF($O78="","Planzeit fehlt","OK")))))))))))))</f>
        <v/>
      </c>
      <c r="R78" s="55">
        <f>IF($A78="","",IF($N78="Ja",IFERROR($M78+ROW()/100000,""),""))</f>
        <v/>
      </c>
    </row>
    <row r="79">
      <c r="A79" s="29" t="n"/>
      <c r="B79" s="29" t="n"/>
      <c r="C79" s="29" t="n"/>
      <c r="D79" s="30" t="n"/>
      <c r="E79" s="30" t="n"/>
      <c r="F79" s="54" t="n"/>
      <c r="G79" s="29" t="n"/>
      <c r="H79" s="29" t="n"/>
      <c r="I79" s="29" t="n"/>
      <c r="J79" s="32" t="n"/>
      <c r="K79" s="32" t="n"/>
      <c r="L79" s="19">
        <f>IF($A79="","",IFERROR(MAX(0,$D79-$E79),""))</f>
        <v/>
      </c>
      <c r="M79" s="18">
        <f>IF($A79="","",IF(OR($F79="",$J79=""),"",IF($J79="Erledigt",0,IFERROR(MAX(0,'Zusammenfassung'!$B$8-$F79),""))))</f>
        <v/>
      </c>
      <c r="N79" s="36">
        <f>IF($A79="","",IF(OR($F79="",$J79="",$L79=""),"",IF(AND($L79&gt;0,$M79&gt;0,$J79&lt;&gt;"Erledigt"),"Ja","Nein")))</f>
        <v/>
      </c>
      <c r="O79" s="37">
        <f>IF($A79="","",IF($C79="","",IFERROR(VLOOKUP($C79,'Parameter'!$A$6:$B$10,2,FALSE),"")))</f>
        <v/>
      </c>
      <c r="P79" s="20">
        <f>IF($A79="","",IF(OR($L79="",$O79=""),"",IFERROR($L79*$O79/60,"")))</f>
        <v/>
      </c>
      <c r="Q79" s="17">
        <f>IF($A79="","",IF($B79="","Kunde fehlt",IF($C79="","Produkt fehlt",IF($D79="","Auftragsmenge fehlt",IF($E79="","Fertigmenge fehlt",IF($F79="","Fälligkeit fehlt",IF($G79="","Phase fehlt",IF($I79="","Verantwortungsrolle fehlt",IF($J79="","Status fehlt",IF($K79="","Priorität fehlt",IF($E79&gt;$D79,"Fertigmenge &gt; Auftragsmenge",IF(AND($J79="Erledigt",$L79&gt;0),"Status/Menge prüfen",IF($O79="","Planzeit fehlt","OK")))))))))))))</f>
        <v/>
      </c>
      <c r="R79" s="56">
        <f>IF($A79="","",IF($N79="Ja",IFERROR($M79+ROW()/100000,""),""))</f>
        <v/>
      </c>
    </row>
    <row r="80">
      <c r="A80" s="29" t="n"/>
      <c r="B80" s="29" t="n"/>
      <c r="C80" s="29" t="n"/>
      <c r="D80" s="30" t="n"/>
      <c r="E80" s="30" t="n"/>
      <c r="F80" s="54" t="n"/>
      <c r="G80" s="29" t="n"/>
      <c r="H80" s="29" t="n"/>
      <c r="I80" s="29" t="n"/>
      <c r="J80" s="32" t="n"/>
      <c r="K80" s="32" t="n"/>
      <c r="L80" s="15">
        <f>IF($A80="","",IFERROR(MAX(0,$D80-$E80),""))</f>
        <v/>
      </c>
      <c r="M80" s="14">
        <f>IF($A80="","",IF(OR($F80="",$J80=""),"",IF($J80="Erledigt",0,IFERROR(MAX(0,'Zusammenfassung'!$B$8-$F80),""))))</f>
        <v/>
      </c>
      <c r="N80" s="33">
        <f>IF($A80="","",IF(OR($F80="",$J80="",$L80=""),"",IF(AND($L80&gt;0,$M80&gt;0,$J80&lt;&gt;"Erledigt"),"Ja","Nein")))</f>
        <v/>
      </c>
      <c r="O80" s="34">
        <f>IF($A80="","",IF($C80="","",IFERROR(VLOOKUP($C80,'Parameter'!$A$6:$B$10,2,FALSE),"")))</f>
        <v/>
      </c>
      <c r="P80" s="16">
        <f>IF($A80="","",IF(OR($L80="",$O80=""),"",IFERROR($L80*$O80/60,"")))</f>
        <v/>
      </c>
      <c r="Q80" s="13">
        <f>IF($A80="","",IF($B80="","Kunde fehlt",IF($C80="","Produkt fehlt",IF($D80="","Auftragsmenge fehlt",IF($E80="","Fertigmenge fehlt",IF($F80="","Fälligkeit fehlt",IF($G80="","Phase fehlt",IF($I80="","Verantwortungsrolle fehlt",IF($J80="","Status fehlt",IF($K80="","Priorität fehlt",IF($E80&gt;$D80,"Fertigmenge &gt; Auftragsmenge",IF(AND($J80="Erledigt",$L80&gt;0),"Status/Menge prüfen",IF($O80="","Planzeit fehlt","OK")))))))))))))</f>
        <v/>
      </c>
      <c r="R80" s="55">
        <f>IF($A80="","",IF($N80="Ja",IFERROR($M80+ROW()/100000,""),""))</f>
        <v/>
      </c>
    </row>
    <row r="81">
      <c r="A81" s="29" t="n"/>
      <c r="B81" s="29" t="n"/>
      <c r="C81" s="29" t="n"/>
      <c r="D81" s="30" t="n"/>
      <c r="E81" s="30" t="n"/>
      <c r="F81" s="54" t="n"/>
      <c r="G81" s="29" t="n"/>
      <c r="H81" s="29" t="n"/>
      <c r="I81" s="29" t="n"/>
      <c r="J81" s="32" t="n"/>
      <c r="K81" s="32" t="n"/>
      <c r="L81" s="19">
        <f>IF($A81="","",IFERROR(MAX(0,$D81-$E81),""))</f>
        <v/>
      </c>
      <c r="M81" s="18">
        <f>IF($A81="","",IF(OR($F81="",$J81=""),"",IF($J81="Erledigt",0,IFERROR(MAX(0,'Zusammenfassung'!$B$8-$F81),""))))</f>
        <v/>
      </c>
      <c r="N81" s="36">
        <f>IF($A81="","",IF(OR($F81="",$J81="",$L81=""),"",IF(AND($L81&gt;0,$M81&gt;0,$J81&lt;&gt;"Erledigt"),"Ja","Nein")))</f>
        <v/>
      </c>
      <c r="O81" s="37">
        <f>IF($A81="","",IF($C81="","",IFERROR(VLOOKUP($C81,'Parameter'!$A$6:$B$10,2,FALSE),"")))</f>
        <v/>
      </c>
      <c r="P81" s="20">
        <f>IF($A81="","",IF(OR($L81="",$O81=""),"",IFERROR($L81*$O81/60,"")))</f>
        <v/>
      </c>
      <c r="Q81" s="17">
        <f>IF($A81="","",IF($B81="","Kunde fehlt",IF($C81="","Produkt fehlt",IF($D81="","Auftragsmenge fehlt",IF($E81="","Fertigmenge fehlt",IF($F81="","Fälligkeit fehlt",IF($G81="","Phase fehlt",IF($I81="","Verantwortungsrolle fehlt",IF($J81="","Status fehlt",IF($K81="","Priorität fehlt",IF($E81&gt;$D81,"Fertigmenge &gt; Auftragsmenge",IF(AND($J81="Erledigt",$L81&gt;0),"Status/Menge prüfen",IF($O81="","Planzeit fehlt","OK")))))))))))))</f>
        <v/>
      </c>
      <c r="R81" s="56">
        <f>IF($A81="","",IF($N81="Ja",IFERROR($M81+ROW()/100000,""),""))</f>
        <v/>
      </c>
    </row>
    <row r="82">
      <c r="A82" s="29" t="n"/>
      <c r="B82" s="29" t="n"/>
      <c r="C82" s="29" t="n"/>
      <c r="D82" s="30" t="n"/>
      <c r="E82" s="30" t="n"/>
      <c r="F82" s="54" t="n"/>
      <c r="G82" s="29" t="n"/>
      <c r="H82" s="29" t="n"/>
      <c r="I82" s="29" t="n"/>
      <c r="J82" s="32" t="n"/>
      <c r="K82" s="32" t="n"/>
      <c r="L82" s="15">
        <f>IF($A82="","",IFERROR(MAX(0,$D82-$E82),""))</f>
        <v/>
      </c>
      <c r="M82" s="14">
        <f>IF($A82="","",IF(OR($F82="",$J82=""),"",IF($J82="Erledigt",0,IFERROR(MAX(0,'Zusammenfassung'!$B$8-$F82),""))))</f>
        <v/>
      </c>
      <c r="N82" s="33">
        <f>IF($A82="","",IF(OR($F82="",$J82="",$L82=""),"",IF(AND($L82&gt;0,$M82&gt;0,$J82&lt;&gt;"Erledigt"),"Ja","Nein")))</f>
        <v/>
      </c>
      <c r="O82" s="34">
        <f>IF($A82="","",IF($C82="","",IFERROR(VLOOKUP($C82,'Parameter'!$A$6:$B$10,2,FALSE),"")))</f>
        <v/>
      </c>
      <c r="P82" s="16">
        <f>IF($A82="","",IF(OR($L82="",$O82=""),"",IFERROR($L82*$O82/60,"")))</f>
        <v/>
      </c>
      <c r="Q82" s="13">
        <f>IF($A82="","",IF($B82="","Kunde fehlt",IF($C82="","Produkt fehlt",IF($D82="","Auftragsmenge fehlt",IF($E82="","Fertigmenge fehlt",IF($F82="","Fälligkeit fehlt",IF($G82="","Phase fehlt",IF($I82="","Verantwortungsrolle fehlt",IF($J82="","Status fehlt",IF($K82="","Priorität fehlt",IF($E82&gt;$D82,"Fertigmenge &gt; Auftragsmenge",IF(AND($J82="Erledigt",$L82&gt;0),"Status/Menge prüfen",IF($O82="","Planzeit fehlt","OK")))))))))))))</f>
        <v/>
      </c>
      <c r="R82" s="55">
        <f>IF($A82="","",IF($N82="Ja",IFERROR($M82+ROW()/100000,""),""))</f>
        <v/>
      </c>
    </row>
    <row r="83">
      <c r="A83" s="29" t="n"/>
      <c r="B83" s="29" t="n"/>
      <c r="C83" s="29" t="n"/>
      <c r="D83" s="30" t="n"/>
      <c r="E83" s="30" t="n"/>
      <c r="F83" s="54" t="n"/>
      <c r="G83" s="29" t="n"/>
      <c r="H83" s="29" t="n"/>
      <c r="I83" s="29" t="n"/>
      <c r="J83" s="32" t="n"/>
      <c r="K83" s="32" t="n"/>
      <c r="L83" s="19">
        <f>IF($A83="","",IFERROR(MAX(0,$D83-$E83),""))</f>
        <v/>
      </c>
      <c r="M83" s="18">
        <f>IF($A83="","",IF(OR($F83="",$J83=""),"",IF($J83="Erledigt",0,IFERROR(MAX(0,'Zusammenfassung'!$B$8-$F83),""))))</f>
        <v/>
      </c>
      <c r="N83" s="36">
        <f>IF($A83="","",IF(OR($F83="",$J83="",$L83=""),"",IF(AND($L83&gt;0,$M83&gt;0,$J83&lt;&gt;"Erledigt"),"Ja","Nein")))</f>
        <v/>
      </c>
      <c r="O83" s="37">
        <f>IF($A83="","",IF($C83="","",IFERROR(VLOOKUP($C83,'Parameter'!$A$6:$B$10,2,FALSE),"")))</f>
        <v/>
      </c>
      <c r="P83" s="20">
        <f>IF($A83="","",IF(OR($L83="",$O83=""),"",IFERROR($L83*$O83/60,"")))</f>
        <v/>
      </c>
      <c r="Q83" s="17">
        <f>IF($A83="","",IF($B83="","Kunde fehlt",IF($C83="","Produkt fehlt",IF($D83="","Auftragsmenge fehlt",IF($E83="","Fertigmenge fehlt",IF($F83="","Fälligkeit fehlt",IF($G83="","Phase fehlt",IF($I83="","Verantwortungsrolle fehlt",IF($J83="","Status fehlt",IF($K83="","Priorität fehlt",IF($E83&gt;$D83,"Fertigmenge &gt; Auftragsmenge",IF(AND($J83="Erledigt",$L83&gt;0),"Status/Menge prüfen",IF($O83="","Planzeit fehlt","OK")))))))))))))</f>
        <v/>
      </c>
      <c r="R83" s="56">
        <f>IF($A83="","",IF($N83="Ja",IFERROR($M83+ROW()/100000,""),""))</f>
        <v/>
      </c>
    </row>
    <row r="84">
      <c r="A84" s="29" t="n"/>
      <c r="B84" s="29" t="n"/>
      <c r="C84" s="29" t="n"/>
      <c r="D84" s="30" t="n"/>
      <c r="E84" s="30" t="n"/>
      <c r="F84" s="54" t="n"/>
      <c r="G84" s="29" t="n"/>
      <c r="H84" s="29" t="n"/>
      <c r="I84" s="29" t="n"/>
      <c r="J84" s="32" t="n"/>
      <c r="K84" s="32" t="n"/>
      <c r="L84" s="15">
        <f>IF($A84="","",IFERROR(MAX(0,$D84-$E84),""))</f>
        <v/>
      </c>
      <c r="M84" s="14">
        <f>IF($A84="","",IF(OR($F84="",$J84=""),"",IF($J84="Erledigt",0,IFERROR(MAX(0,'Zusammenfassung'!$B$8-$F84),""))))</f>
        <v/>
      </c>
      <c r="N84" s="33">
        <f>IF($A84="","",IF(OR($F84="",$J84="",$L84=""),"",IF(AND($L84&gt;0,$M84&gt;0,$J84&lt;&gt;"Erledigt"),"Ja","Nein")))</f>
        <v/>
      </c>
      <c r="O84" s="34">
        <f>IF($A84="","",IF($C84="","",IFERROR(VLOOKUP($C84,'Parameter'!$A$6:$B$10,2,FALSE),"")))</f>
        <v/>
      </c>
      <c r="P84" s="16">
        <f>IF($A84="","",IF(OR($L84="",$O84=""),"",IFERROR($L84*$O84/60,"")))</f>
        <v/>
      </c>
      <c r="Q84" s="13">
        <f>IF($A84="","",IF($B84="","Kunde fehlt",IF($C84="","Produkt fehlt",IF($D84="","Auftragsmenge fehlt",IF($E84="","Fertigmenge fehlt",IF($F84="","Fälligkeit fehlt",IF($G84="","Phase fehlt",IF($I84="","Verantwortungsrolle fehlt",IF($J84="","Status fehlt",IF($K84="","Priorität fehlt",IF($E84&gt;$D84,"Fertigmenge &gt; Auftragsmenge",IF(AND($J84="Erledigt",$L84&gt;0),"Status/Menge prüfen",IF($O84="","Planzeit fehlt","OK")))))))))))))</f>
        <v/>
      </c>
      <c r="R84" s="55">
        <f>IF($A84="","",IF($N84="Ja",IFERROR($M84+ROW()/100000,""),""))</f>
        <v/>
      </c>
    </row>
    <row r="85">
      <c r="A85" s="29" t="n"/>
      <c r="B85" s="29" t="n"/>
      <c r="C85" s="29" t="n"/>
      <c r="D85" s="30" t="n"/>
      <c r="E85" s="30" t="n"/>
      <c r="F85" s="54" t="n"/>
      <c r="G85" s="29" t="n"/>
      <c r="H85" s="29" t="n"/>
      <c r="I85" s="29" t="n"/>
      <c r="J85" s="32" t="n"/>
      <c r="K85" s="32" t="n"/>
      <c r="L85" s="19">
        <f>IF($A85="","",IFERROR(MAX(0,$D85-$E85),""))</f>
        <v/>
      </c>
      <c r="M85" s="18">
        <f>IF($A85="","",IF(OR($F85="",$J85=""),"",IF($J85="Erledigt",0,IFERROR(MAX(0,'Zusammenfassung'!$B$8-$F85),""))))</f>
        <v/>
      </c>
      <c r="N85" s="36">
        <f>IF($A85="","",IF(OR($F85="",$J85="",$L85=""),"",IF(AND($L85&gt;0,$M85&gt;0,$J85&lt;&gt;"Erledigt"),"Ja","Nein")))</f>
        <v/>
      </c>
      <c r="O85" s="37">
        <f>IF($A85="","",IF($C85="","",IFERROR(VLOOKUP($C85,'Parameter'!$A$6:$B$10,2,FALSE),"")))</f>
        <v/>
      </c>
      <c r="P85" s="20">
        <f>IF($A85="","",IF(OR($L85="",$O85=""),"",IFERROR($L85*$O85/60,"")))</f>
        <v/>
      </c>
      <c r="Q85" s="17">
        <f>IF($A85="","",IF($B85="","Kunde fehlt",IF($C85="","Produkt fehlt",IF($D85="","Auftragsmenge fehlt",IF($E85="","Fertigmenge fehlt",IF($F85="","Fälligkeit fehlt",IF($G85="","Phase fehlt",IF($I85="","Verantwortungsrolle fehlt",IF($J85="","Status fehlt",IF($K85="","Priorität fehlt",IF($E85&gt;$D85,"Fertigmenge &gt; Auftragsmenge",IF(AND($J85="Erledigt",$L85&gt;0),"Status/Menge prüfen",IF($O85="","Planzeit fehlt","OK")))))))))))))</f>
        <v/>
      </c>
      <c r="R85" s="56">
        <f>IF($A85="","",IF($N85="Ja",IFERROR($M85+ROW()/100000,""),""))</f>
        <v/>
      </c>
    </row>
    <row r="86">
      <c r="A86" s="29" t="n"/>
      <c r="B86" s="29" t="n"/>
      <c r="C86" s="29" t="n"/>
      <c r="D86" s="30" t="n"/>
      <c r="E86" s="30" t="n"/>
      <c r="F86" s="54" t="n"/>
      <c r="G86" s="29" t="n"/>
      <c r="H86" s="29" t="n"/>
      <c r="I86" s="29" t="n"/>
      <c r="J86" s="32" t="n"/>
      <c r="K86" s="32" t="n"/>
      <c r="L86" s="15">
        <f>IF($A86="","",IFERROR(MAX(0,$D86-$E86),""))</f>
        <v/>
      </c>
      <c r="M86" s="14">
        <f>IF($A86="","",IF(OR($F86="",$J86=""),"",IF($J86="Erledigt",0,IFERROR(MAX(0,'Zusammenfassung'!$B$8-$F86),""))))</f>
        <v/>
      </c>
      <c r="N86" s="33">
        <f>IF($A86="","",IF(OR($F86="",$J86="",$L86=""),"",IF(AND($L86&gt;0,$M86&gt;0,$J86&lt;&gt;"Erledigt"),"Ja","Nein")))</f>
        <v/>
      </c>
      <c r="O86" s="34">
        <f>IF($A86="","",IF($C86="","",IFERROR(VLOOKUP($C86,'Parameter'!$A$6:$B$10,2,FALSE),"")))</f>
        <v/>
      </c>
      <c r="P86" s="16">
        <f>IF($A86="","",IF(OR($L86="",$O86=""),"",IFERROR($L86*$O86/60,"")))</f>
        <v/>
      </c>
      <c r="Q86" s="13">
        <f>IF($A86="","",IF($B86="","Kunde fehlt",IF($C86="","Produkt fehlt",IF($D86="","Auftragsmenge fehlt",IF($E86="","Fertigmenge fehlt",IF($F86="","Fälligkeit fehlt",IF($G86="","Phase fehlt",IF($I86="","Verantwortungsrolle fehlt",IF($J86="","Status fehlt",IF($K86="","Priorität fehlt",IF($E86&gt;$D86,"Fertigmenge &gt; Auftragsmenge",IF(AND($J86="Erledigt",$L86&gt;0),"Status/Menge prüfen",IF($O86="","Planzeit fehlt","OK")))))))))))))</f>
        <v/>
      </c>
      <c r="R86" s="55">
        <f>IF($A86="","",IF($N86="Ja",IFERROR($M86+ROW()/100000,""),""))</f>
        <v/>
      </c>
    </row>
    <row r="87">
      <c r="A87" s="29" t="n"/>
      <c r="B87" s="29" t="n"/>
      <c r="C87" s="29" t="n"/>
      <c r="D87" s="30" t="n"/>
      <c r="E87" s="30" t="n"/>
      <c r="F87" s="54" t="n"/>
      <c r="G87" s="29" t="n"/>
      <c r="H87" s="29" t="n"/>
      <c r="I87" s="29" t="n"/>
      <c r="J87" s="32" t="n"/>
      <c r="K87" s="32" t="n"/>
      <c r="L87" s="19">
        <f>IF($A87="","",IFERROR(MAX(0,$D87-$E87),""))</f>
        <v/>
      </c>
      <c r="M87" s="18">
        <f>IF($A87="","",IF(OR($F87="",$J87=""),"",IF($J87="Erledigt",0,IFERROR(MAX(0,'Zusammenfassung'!$B$8-$F87),""))))</f>
        <v/>
      </c>
      <c r="N87" s="36">
        <f>IF($A87="","",IF(OR($F87="",$J87="",$L87=""),"",IF(AND($L87&gt;0,$M87&gt;0,$J87&lt;&gt;"Erledigt"),"Ja","Nein")))</f>
        <v/>
      </c>
      <c r="O87" s="37">
        <f>IF($A87="","",IF($C87="","",IFERROR(VLOOKUP($C87,'Parameter'!$A$6:$B$10,2,FALSE),"")))</f>
        <v/>
      </c>
      <c r="P87" s="20">
        <f>IF($A87="","",IF(OR($L87="",$O87=""),"",IFERROR($L87*$O87/60,"")))</f>
        <v/>
      </c>
      <c r="Q87" s="17">
        <f>IF($A87="","",IF($B87="","Kunde fehlt",IF($C87="","Produkt fehlt",IF($D87="","Auftragsmenge fehlt",IF($E87="","Fertigmenge fehlt",IF($F87="","Fälligkeit fehlt",IF($G87="","Phase fehlt",IF($I87="","Verantwortungsrolle fehlt",IF($J87="","Status fehlt",IF($K87="","Priorität fehlt",IF($E87&gt;$D87,"Fertigmenge &gt; Auftragsmenge",IF(AND($J87="Erledigt",$L87&gt;0),"Status/Menge prüfen",IF($O87="","Planzeit fehlt","OK")))))))))))))</f>
        <v/>
      </c>
      <c r="R87" s="56">
        <f>IF($A87="","",IF($N87="Ja",IFERROR($M87+ROW()/100000,""),""))</f>
        <v/>
      </c>
    </row>
    <row r="88">
      <c r="A88" s="29" t="n"/>
      <c r="B88" s="29" t="n"/>
      <c r="C88" s="29" t="n"/>
      <c r="D88" s="30" t="n"/>
      <c r="E88" s="30" t="n"/>
      <c r="F88" s="54" t="n"/>
      <c r="G88" s="29" t="n"/>
      <c r="H88" s="29" t="n"/>
      <c r="I88" s="29" t="n"/>
      <c r="J88" s="32" t="n"/>
      <c r="K88" s="32" t="n"/>
      <c r="L88" s="15">
        <f>IF($A88="","",IFERROR(MAX(0,$D88-$E88),""))</f>
        <v/>
      </c>
      <c r="M88" s="14">
        <f>IF($A88="","",IF(OR($F88="",$J88=""),"",IF($J88="Erledigt",0,IFERROR(MAX(0,'Zusammenfassung'!$B$8-$F88),""))))</f>
        <v/>
      </c>
      <c r="N88" s="33">
        <f>IF($A88="","",IF(OR($F88="",$J88="",$L88=""),"",IF(AND($L88&gt;0,$M88&gt;0,$J88&lt;&gt;"Erledigt"),"Ja","Nein")))</f>
        <v/>
      </c>
      <c r="O88" s="34">
        <f>IF($A88="","",IF($C88="","",IFERROR(VLOOKUP($C88,'Parameter'!$A$6:$B$10,2,FALSE),"")))</f>
        <v/>
      </c>
      <c r="P88" s="16">
        <f>IF($A88="","",IF(OR($L88="",$O88=""),"",IFERROR($L88*$O88/60,"")))</f>
        <v/>
      </c>
      <c r="Q88" s="13">
        <f>IF($A88="","",IF($B88="","Kunde fehlt",IF($C88="","Produkt fehlt",IF($D88="","Auftragsmenge fehlt",IF($E88="","Fertigmenge fehlt",IF($F88="","Fälligkeit fehlt",IF($G88="","Phase fehlt",IF($I88="","Verantwortungsrolle fehlt",IF($J88="","Status fehlt",IF($K88="","Priorität fehlt",IF($E88&gt;$D88,"Fertigmenge &gt; Auftragsmenge",IF(AND($J88="Erledigt",$L88&gt;0),"Status/Menge prüfen",IF($O88="","Planzeit fehlt","OK")))))))))))))</f>
        <v/>
      </c>
      <c r="R88" s="55">
        <f>IF($A88="","",IF($N88="Ja",IFERROR($M88+ROW()/100000,""),""))</f>
        <v/>
      </c>
    </row>
    <row r="89">
      <c r="A89" s="29" t="n"/>
      <c r="B89" s="29" t="n"/>
      <c r="C89" s="29" t="n"/>
      <c r="D89" s="30" t="n"/>
      <c r="E89" s="30" t="n"/>
      <c r="F89" s="54" t="n"/>
      <c r="G89" s="29" t="n"/>
      <c r="H89" s="29" t="n"/>
      <c r="I89" s="29" t="n"/>
      <c r="J89" s="32" t="n"/>
      <c r="K89" s="32" t="n"/>
      <c r="L89" s="19">
        <f>IF($A89="","",IFERROR(MAX(0,$D89-$E89),""))</f>
        <v/>
      </c>
      <c r="M89" s="18">
        <f>IF($A89="","",IF(OR($F89="",$J89=""),"",IF($J89="Erledigt",0,IFERROR(MAX(0,'Zusammenfassung'!$B$8-$F89),""))))</f>
        <v/>
      </c>
      <c r="N89" s="36">
        <f>IF($A89="","",IF(OR($F89="",$J89="",$L89=""),"",IF(AND($L89&gt;0,$M89&gt;0,$J89&lt;&gt;"Erledigt"),"Ja","Nein")))</f>
        <v/>
      </c>
      <c r="O89" s="37">
        <f>IF($A89="","",IF($C89="","",IFERROR(VLOOKUP($C89,'Parameter'!$A$6:$B$10,2,FALSE),"")))</f>
        <v/>
      </c>
      <c r="P89" s="20">
        <f>IF($A89="","",IF(OR($L89="",$O89=""),"",IFERROR($L89*$O89/60,"")))</f>
        <v/>
      </c>
      <c r="Q89" s="17">
        <f>IF($A89="","",IF($B89="","Kunde fehlt",IF($C89="","Produkt fehlt",IF($D89="","Auftragsmenge fehlt",IF($E89="","Fertigmenge fehlt",IF($F89="","Fälligkeit fehlt",IF($G89="","Phase fehlt",IF($I89="","Verantwortungsrolle fehlt",IF($J89="","Status fehlt",IF($K89="","Priorität fehlt",IF($E89&gt;$D89,"Fertigmenge &gt; Auftragsmenge",IF(AND($J89="Erledigt",$L89&gt;0),"Status/Menge prüfen",IF($O89="","Planzeit fehlt","OK")))))))))))))</f>
        <v/>
      </c>
      <c r="R89" s="56">
        <f>IF($A89="","",IF($N89="Ja",IFERROR($M89+ROW()/100000,""),""))</f>
        <v/>
      </c>
    </row>
    <row r="90">
      <c r="A90" s="29" t="n"/>
      <c r="B90" s="29" t="n"/>
      <c r="C90" s="29" t="n"/>
      <c r="D90" s="30" t="n"/>
      <c r="E90" s="30" t="n"/>
      <c r="F90" s="54" t="n"/>
      <c r="G90" s="29" t="n"/>
      <c r="H90" s="29" t="n"/>
      <c r="I90" s="29" t="n"/>
      <c r="J90" s="32" t="n"/>
      <c r="K90" s="32" t="n"/>
      <c r="L90" s="15">
        <f>IF($A90="","",IFERROR(MAX(0,$D90-$E90),""))</f>
        <v/>
      </c>
      <c r="M90" s="14">
        <f>IF($A90="","",IF(OR($F90="",$J90=""),"",IF($J90="Erledigt",0,IFERROR(MAX(0,'Zusammenfassung'!$B$8-$F90),""))))</f>
        <v/>
      </c>
      <c r="N90" s="33">
        <f>IF($A90="","",IF(OR($F90="",$J90="",$L90=""),"",IF(AND($L90&gt;0,$M90&gt;0,$J90&lt;&gt;"Erledigt"),"Ja","Nein")))</f>
        <v/>
      </c>
      <c r="O90" s="34">
        <f>IF($A90="","",IF($C90="","",IFERROR(VLOOKUP($C90,'Parameter'!$A$6:$B$10,2,FALSE),"")))</f>
        <v/>
      </c>
      <c r="P90" s="16">
        <f>IF($A90="","",IF(OR($L90="",$O90=""),"",IFERROR($L90*$O90/60,"")))</f>
        <v/>
      </c>
      <c r="Q90" s="13">
        <f>IF($A90="","",IF($B90="","Kunde fehlt",IF($C90="","Produkt fehlt",IF($D90="","Auftragsmenge fehlt",IF($E90="","Fertigmenge fehlt",IF($F90="","Fälligkeit fehlt",IF($G90="","Phase fehlt",IF($I90="","Verantwortungsrolle fehlt",IF($J90="","Status fehlt",IF($K90="","Priorität fehlt",IF($E90&gt;$D90,"Fertigmenge &gt; Auftragsmenge",IF(AND($J90="Erledigt",$L90&gt;0),"Status/Menge prüfen",IF($O90="","Planzeit fehlt","OK")))))))))))))</f>
        <v/>
      </c>
      <c r="R90" s="55">
        <f>IF($A90="","",IF($N90="Ja",IFERROR($M90+ROW()/100000,""),""))</f>
        <v/>
      </c>
    </row>
    <row r="91">
      <c r="A91" s="29" t="n"/>
      <c r="B91" s="29" t="n"/>
      <c r="C91" s="29" t="n"/>
      <c r="D91" s="30" t="n"/>
      <c r="E91" s="30" t="n"/>
      <c r="F91" s="54" t="n"/>
      <c r="G91" s="29" t="n"/>
      <c r="H91" s="29" t="n"/>
      <c r="I91" s="29" t="n"/>
      <c r="J91" s="32" t="n"/>
      <c r="K91" s="32" t="n"/>
      <c r="L91" s="19">
        <f>IF($A91="","",IFERROR(MAX(0,$D91-$E91),""))</f>
        <v/>
      </c>
      <c r="M91" s="18">
        <f>IF($A91="","",IF(OR($F91="",$J91=""),"",IF($J91="Erledigt",0,IFERROR(MAX(0,'Zusammenfassung'!$B$8-$F91),""))))</f>
        <v/>
      </c>
      <c r="N91" s="36">
        <f>IF($A91="","",IF(OR($F91="",$J91="",$L91=""),"",IF(AND($L91&gt;0,$M91&gt;0,$J91&lt;&gt;"Erledigt"),"Ja","Nein")))</f>
        <v/>
      </c>
      <c r="O91" s="37">
        <f>IF($A91="","",IF($C91="","",IFERROR(VLOOKUP($C91,'Parameter'!$A$6:$B$10,2,FALSE),"")))</f>
        <v/>
      </c>
      <c r="P91" s="20">
        <f>IF($A91="","",IF(OR($L91="",$O91=""),"",IFERROR($L91*$O91/60,"")))</f>
        <v/>
      </c>
      <c r="Q91" s="17">
        <f>IF($A91="","",IF($B91="","Kunde fehlt",IF($C91="","Produkt fehlt",IF($D91="","Auftragsmenge fehlt",IF($E91="","Fertigmenge fehlt",IF($F91="","Fälligkeit fehlt",IF($G91="","Phase fehlt",IF($I91="","Verantwortungsrolle fehlt",IF($J91="","Status fehlt",IF($K91="","Priorität fehlt",IF($E91&gt;$D91,"Fertigmenge &gt; Auftragsmenge",IF(AND($J91="Erledigt",$L91&gt;0),"Status/Menge prüfen",IF($O91="","Planzeit fehlt","OK")))))))))))))</f>
        <v/>
      </c>
      <c r="R91" s="56">
        <f>IF($A91="","",IF($N91="Ja",IFERROR($M91+ROW()/100000,""),""))</f>
        <v/>
      </c>
    </row>
    <row r="92">
      <c r="A92" s="29" t="n"/>
      <c r="B92" s="29" t="n"/>
      <c r="C92" s="29" t="n"/>
      <c r="D92" s="30" t="n"/>
      <c r="E92" s="30" t="n"/>
      <c r="F92" s="54" t="n"/>
      <c r="G92" s="29" t="n"/>
      <c r="H92" s="29" t="n"/>
      <c r="I92" s="29" t="n"/>
      <c r="J92" s="32" t="n"/>
      <c r="K92" s="32" t="n"/>
      <c r="L92" s="15">
        <f>IF($A92="","",IFERROR(MAX(0,$D92-$E92),""))</f>
        <v/>
      </c>
      <c r="M92" s="14">
        <f>IF($A92="","",IF(OR($F92="",$J92=""),"",IF($J92="Erledigt",0,IFERROR(MAX(0,'Zusammenfassung'!$B$8-$F92),""))))</f>
        <v/>
      </c>
      <c r="N92" s="33">
        <f>IF($A92="","",IF(OR($F92="",$J92="",$L92=""),"",IF(AND($L92&gt;0,$M92&gt;0,$J92&lt;&gt;"Erledigt"),"Ja","Nein")))</f>
        <v/>
      </c>
      <c r="O92" s="34">
        <f>IF($A92="","",IF($C92="","",IFERROR(VLOOKUP($C92,'Parameter'!$A$6:$B$10,2,FALSE),"")))</f>
        <v/>
      </c>
      <c r="P92" s="16">
        <f>IF($A92="","",IF(OR($L92="",$O92=""),"",IFERROR($L92*$O92/60,"")))</f>
        <v/>
      </c>
      <c r="Q92" s="13">
        <f>IF($A92="","",IF($B92="","Kunde fehlt",IF($C92="","Produkt fehlt",IF($D92="","Auftragsmenge fehlt",IF($E92="","Fertigmenge fehlt",IF($F92="","Fälligkeit fehlt",IF($G92="","Phase fehlt",IF($I92="","Verantwortungsrolle fehlt",IF($J92="","Status fehlt",IF($K92="","Priorität fehlt",IF($E92&gt;$D92,"Fertigmenge &gt; Auftragsmenge",IF(AND($J92="Erledigt",$L92&gt;0),"Status/Menge prüfen",IF($O92="","Planzeit fehlt","OK")))))))))))))</f>
        <v/>
      </c>
      <c r="R92" s="55">
        <f>IF($A92="","",IF($N92="Ja",IFERROR($M92+ROW()/100000,""),""))</f>
        <v/>
      </c>
    </row>
    <row r="93">
      <c r="A93" s="29" t="n"/>
      <c r="B93" s="29" t="n"/>
      <c r="C93" s="29" t="n"/>
      <c r="D93" s="30" t="n"/>
      <c r="E93" s="30" t="n"/>
      <c r="F93" s="54" t="n"/>
      <c r="G93" s="29" t="n"/>
      <c r="H93" s="29" t="n"/>
      <c r="I93" s="29" t="n"/>
      <c r="J93" s="32" t="n"/>
      <c r="K93" s="32" t="n"/>
      <c r="L93" s="19">
        <f>IF($A93="","",IFERROR(MAX(0,$D93-$E93),""))</f>
        <v/>
      </c>
      <c r="M93" s="18">
        <f>IF($A93="","",IF(OR($F93="",$J93=""),"",IF($J93="Erledigt",0,IFERROR(MAX(0,'Zusammenfassung'!$B$8-$F93),""))))</f>
        <v/>
      </c>
      <c r="N93" s="36">
        <f>IF($A93="","",IF(OR($F93="",$J93="",$L93=""),"",IF(AND($L93&gt;0,$M93&gt;0,$J93&lt;&gt;"Erledigt"),"Ja","Nein")))</f>
        <v/>
      </c>
      <c r="O93" s="37">
        <f>IF($A93="","",IF($C93="","",IFERROR(VLOOKUP($C93,'Parameter'!$A$6:$B$10,2,FALSE),"")))</f>
        <v/>
      </c>
      <c r="P93" s="20">
        <f>IF($A93="","",IF(OR($L93="",$O93=""),"",IFERROR($L93*$O93/60,"")))</f>
        <v/>
      </c>
      <c r="Q93" s="17">
        <f>IF($A93="","",IF($B93="","Kunde fehlt",IF($C93="","Produkt fehlt",IF($D93="","Auftragsmenge fehlt",IF($E93="","Fertigmenge fehlt",IF($F93="","Fälligkeit fehlt",IF($G93="","Phase fehlt",IF($I93="","Verantwortungsrolle fehlt",IF($J93="","Status fehlt",IF($K93="","Priorität fehlt",IF($E93&gt;$D93,"Fertigmenge &gt; Auftragsmenge",IF(AND($J93="Erledigt",$L93&gt;0),"Status/Menge prüfen",IF($O93="","Planzeit fehlt","OK")))))))))))))</f>
        <v/>
      </c>
      <c r="R93" s="56">
        <f>IF($A93="","",IF($N93="Ja",IFERROR($M93+ROW()/100000,""),""))</f>
        <v/>
      </c>
    </row>
    <row r="94">
      <c r="A94" s="29" t="n"/>
      <c r="B94" s="29" t="n"/>
      <c r="C94" s="29" t="n"/>
      <c r="D94" s="30" t="n"/>
      <c r="E94" s="30" t="n"/>
      <c r="F94" s="54" t="n"/>
      <c r="G94" s="29" t="n"/>
      <c r="H94" s="29" t="n"/>
      <c r="I94" s="29" t="n"/>
      <c r="J94" s="32" t="n"/>
      <c r="K94" s="32" t="n"/>
      <c r="L94" s="15">
        <f>IF($A94="","",IFERROR(MAX(0,$D94-$E94),""))</f>
        <v/>
      </c>
      <c r="M94" s="14">
        <f>IF($A94="","",IF(OR($F94="",$J94=""),"",IF($J94="Erledigt",0,IFERROR(MAX(0,'Zusammenfassung'!$B$8-$F94),""))))</f>
        <v/>
      </c>
      <c r="N94" s="33">
        <f>IF($A94="","",IF(OR($F94="",$J94="",$L94=""),"",IF(AND($L94&gt;0,$M94&gt;0,$J94&lt;&gt;"Erledigt"),"Ja","Nein")))</f>
        <v/>
      </c>
      <c r="O94" s="34">
        <f>IF($A94="","",IF($C94="","",IFERROR(VLOOKUP($C94,'Parameter'!$A$6:$B$10,2,FALSE),"")))</f>
        <v/>
      </c>
      <c r="P94" s="16">
        <f>IF($A94="","",IF(OR($L94="",$O94=""),"",IFERROR($L94*$O94/60,"")))</f>
        <v/>
      </c>
      <c r="Q94" s="13">
        <f>IF($A94="","",IF($B94="","Kunde fehlt",IF($C94="","Produkt fehlt",IF($D94="","Auftragsmenge fehlt",IF($E94="","Fertigmenge fehlt",IF($F94="","Fälligkeit fehlt",IF($G94="","Phase fehlt",IF($I94="","Verantwortungsrolle fehlt",IF($J94="","Status fehlt",IF($K94="","Priorität fehlt",IF($E94&gt;$D94,"Fertigmenge &gt; Auftragsmenge",IF(AND($J94="Erledigt",$L94&gt;0),"Status/Menge prüfen",IF($O94="","Planzeit fehlt","OK")))))))))))))</f>
        <v/>
      </c>
      <c r="R94" s="55">
        <f>IF($A94="","",IF($N94="Ja",IFERROR($M94+ROW()/100000,""),""))</f>
        <v/>
      </c>
    </row>
    <row r="95">
      <c r="A95" s="29" t="n"/>
      <c r="B95" s="29" t="n"/>
      <c r="C95" s="29" t="n"/>
      <c r="D95" s="30" t="n"/>
      <c r="E95" s="30" t="n"/>
      <c r="F95" s="54" t="n"/>
      <c r="G95" s="29" t="n"/>
      <c r="H95" s="29" t="n"/>
      <c r="I95" s="29" t="n"/>
      <c r="J95" s="32" t="n"/>
      <c r="K95" s="32" t="n"/>
      <c r="L95" s="19">
        <f>IF($A95="","",IFERROR(MAX(0,$D95-$E95),""))</f>
        <v/>
      </c>
      <c r="M95" s="18">
        <f>IF($A95="","",IF(OR($F95="",$J95=""),"",IF($J95="Erledigt",0,IFERROR(MAX(0,'Zusammenfassung'!$B$8-$F95),""))))</f>
        <v/>
      </c>
      <c r="N95" s="36">
        <f>IF($A95="","",IF(OR($F95="",$J95="",$L95=""),"",IF(AND($L95&gt;0,$M95&gt;0,$J95&lt;&gt;"Erledigt"),"Ja","Nein")))</f>
        <v/>
      </c>
      <c r="O95" s="37">
        <f>IF($A95="","",IF($C95="","",IFERROR(VLOOKUP($C95,'Parameter'!$A$6:$B$10,2,FALSE),"")))</f>
        <v/>
      </c>
      <c r="P95" s="20">
        <f>IF($A95="","",IF(OR($L95="",$O95=""),"",IFERROR($L95*$O95/60,"")))</f>
        <v/>
      </c>
      <c r="Q95" s="17">
        <f>IF($A95="","",IF($B95="","Kunde fehlt",IF($C95="","Produkt fehlt",IF($D95="","Auftragsmenge fehlt",IF($E95="","Fertigmenge fehlt",IF($F95="","Fälligkeit fehlt",IF($G95="","Phase fehlt",IF($I95="","Verantwortungsrolle fehlt",IF($J95="","Status fehlt",IF($K95="","Priorität fehlt",IF($E95&gt;$D95,"Fertigmenge &gt; Auftragsmenge",IF(AND($J95="Erledigt",$L95&gt;0),"Status/Menge prüfen",IF($O95="","Planzeit fehlt","OK")))))))))))))</f>
        <v/>
      </c>
      <c r="R95" s="56">
        <f>IF($A95="","",IF($N95="Ja",IFERROR($M95+ROW()/100000,""),""))</f>
        <v/>
      </c>
    </row>
    <row r="96">
      <c r="A96" s="29" t="n"/>
      <c r="B96" s="29" t="n"/>
      <c r="C96" s="29" t="n"/>
      <c r="D96" s="30" t="n"/>
      <c r="E96" s="30" t="n"/>
      <c r="F96" s="54" t="n"/>
      <c r="G96" s="29" t="n"/>
      <c r="H96" s="29" t="n"/>
      <c r="I96" s="29" t="n"/>
      <c r="J96" s="32" t="n"/>
      <c r="K96" s="32" t="n"/>
      <c r="L96" s="15">
        <f>IF($A96="","",IFERROR(MAX(0,$D96-$E96),""))</f>
        <v/>
      </c>
      <c r="M96" s="14">
        <f>IF($A96="","",IF(OR($F96="",$J96=""),"",IF($J96="Erledigt",0,IFERROR(MAX(0,'Zusammenfassung'!$B$8-$F96),""))))</f>
        <v/>
      </c>
      <c r="N96" s="33">
        <f>IF($A96="","",IF(OR($F96="",$J96="",$L96=""),"",IF(AND($L96&gt;0,$M96&gt;0,$J96&lt;&gt;"Erledigt"),"Ja","Nein")))</f>
        <v/>
      </c>
      <c r="O96" s="34">
        <f>IF($A96="","",IF($C96="","",IFERROR(VLOOKUP($C96,'Parameter'!$A$6:$B$10,2,FALSE),"")))</f>
        <v/>
      </c>
      <c r="P96" s="16">
        <f>IF($A96="","",IF(OR($L96="",$O96=""),"",IFERROR($L96*$O96/60,"")))</f>
        <v/>
      </c>
      <c r="Q96" s="13">
        <f>IF($A96="","",IF($B96="","Kunde fehlt",IF($C96="","Produkt fehlt",IF($D96="","Auftragsmenge fehlt",IF($E96="","Fertigmenge fehlt",IF($F96="","Fälligkeit fehlt",IF($G96="","Phase fehlt",IF($I96="","Verantwortungsrolle fehlt",IF($J96="","Status fehlt",IF($K96="","Priorität fehlt",IF($E96&gt;$D96,"Fertigmenge &gt; Auftragsmenge",IF(AND($J96="Erledigt",$L96&gt;0),"Status/Menge prüfen",IF($O96="","Planzeit fehlt","OK")))))))))))))</f>
        <v/>
      </c>
      <c r="R96" s="55">
        <f>IF($A96="","",IF($N96="Ja",IFERROR($M96+ROW()/100000,""),""))</f>
        <v/>
      </c>
    </row>
    <row r="97">
      <c r="A97" s="29" t="n"/>
      <c r="B97" s="29" t="n"/>
      <c r="C97" s="29" t="n"/>
      <c r="D97" s="30" t="n"/>
      <c r="E97" s="30" t="n"/>
      <c r="F97" s="54" t="n"/>
      <c r="G97" s="29" t="n"/>
      <c r="H97" s="29" t="n"/>
      <c r="I97" s="29" t="n"/>
      <c r="J97" s="32" t="n"/>
      <c r="K97" s="32" t="n"/>
      <c r="L97" s="19">
        <f>IF($A97="","",IFERROR(MAX(0,$D97-$E97),""))</f>
        <v/>
      </c>
      <c r="M97" s="18">
        <f>IF($A97="","",IF(OR($F97="",$J97=""),"",IF($J97="Erledigt",0,IFERROR(MAX(0,'Zusammenfassung'!$B$8-$F97),""))))</f>
        <v/>
      </c>
      <c r="N97" s="36">
        <f>IF($A97="","",IF(OR($F97="",$J97="",$L97=""),"",IF(AND($L97&gt;0,$M97&gt;0,$J97&lt;&gt;"Erledigt"),"Ja","Nein")))</f>
        <v/>
      </c>
      <c r="O97" s="37">
        <f>IF($A97="","",IF($C97="","",IFERROR(VLOOKUP($C97,'Parameter'!$A$6:$B$10,2,FALSE),"")))</f>
        <v/>
      </c>
      <c r="P97" s="20">
        <f>IF($A97="","",IF(OR($L97="",$O97=""),"",IFERROR($L97*$O97/60,"")))</f>
        <v/>
      </c>
      <c r="Q97" s="17">
        <f>IF($A97="","",IF($B97="","Kunde fehlt",IF($C97="","Produkt fehlt",IF($D97="","Auftragsmenge fehlt",IF($E97="","Fertigmenge fehlt",IF($F97="","Fälligkeit fehlt",IF($G97="","Phase fehlt",IF($I97="","Verantwortungsrolle fehlt",IF($J97="","Status fehlt",IF($K97="","Priorität fehlt",IF($E97&gt;$D97,"Fertigmenge &gt; Auftragsmenge",IF(AND($J97="Erledigt",$L97&gt;0),"Status/Menge prüfen",IF($O97="","Planzeit fehlt","OK")))))))))))))</f>
        <v/>
      </c>
      <c r="R97" s="56">
        <f>IF($A97="","",IF($N97="Ja",IFERROR($M97+ROW()/100000,""),""))</f>
        <v/>
      </c>
    </row>
    <row r="98">
      <c r="A98" s="29" t="n"/>
      <c r="B98" s="29" t="n"/>
      <c r="C98" s="29" t="n"/>
      <c r="D98" s="30" t="n"/>
      <c r="E98" s="30" t="n"/>
      <c r="F98" s="54" t="n"/>
      <c r="G98" s="29" t="n"/>
      <c r="H98" s="29" t="n"/>
      <c r="I98" s="29" t="n"/>
      <c r="J98" s="32" t="n"/>
      <c r="K98" s="32" t="n"/>
      <c r="L98" s="15">
        <f>IF($A98="","",IFERROR(MAX(0,$D98-$E98),""))</f>
        <v/>
      </c>
      <c r="M98" s="14">
        <f>IF($A98="","",IF(OR($F98="",$J98=""),"",IF($J98="Erledigt",0,IFERROR(MAX(0,'Zusammenfassung'!$B$8-$F98),""))))</f>
        <v/>
      </c>
      <c r="N98" s="33">
        <f>IF($A98="","",IF(OR($F98="",$J98="",$L98=""),"",IF(AND($L98&gt;0,$M98&gt;0,$J98&lt;&gt;"Erledigt"),"Ja","Nein")))</f>
        <v/>
      </c>
      <c r="O98" s="34">
        <f>IF($A98="","",IF($C98="","",IFERROR(VLOOKUP($C98,'Parameter'!$A$6:$B$10,2,FALSE),"")))</f>
        <v/>
      </c>
      <c r="P98" s="16">
        <f>IF($A98="","",IF(OR($L98="",$O98=""),"",IFERROR($L98*$O98/60,"")))</f>
        <v/>
      </c>
      <c r="Q98" s="13">
        <f>IF($A98="","",IF($B98="","Kunde fehlt",IF($C98="","Produkt fehlt",IF($D98="","Auftragsmenge fehlt",IF($E98="","Fertigmenge fehlt",IF($F98="","Fälligkeit fehlt",IF($G98="","Phase fehlt",IF($I98="","Verantwortungsrolle fehlt",IF($J98="","Status fehlt",IF($K98="","Priorität fehlt",IF($E98&gt;$D98,"Fertigmenge &gt; Auftragsmenge",IF(AND($J98="Erledigt",$L98&gt;0),"Status/Menge prüfen",IF($O98="","Planzeit fehlt","OK")))))))))))))</f>
        <v/>
      </c>
      <c r="R98" s="55">
        <f>IF($A98="","",IF($N98="Ja",IFERROR($M98+ROW()/100000,""),""))</f>
        <v/>
      </c>
    </row>
    <row r="99">
      <c r="A99" s="29" t="n"/>
      <c r="B99" s="29" t="n"/>
      <c r="C99" s="29" t="n"/>
      <c r="D99" s="30" t="n"/>
      <c r="E99" s="30" t="n"/>
      <c r="F99" s="54" t="n"/>
      <c r="G99" s="29" t="n"/>
      <c r="H99" s="29" t="n"/>
      <c r="I99" s="29" t="n"/>
      <c r="J99" s="32" t="n"/>
      <c r="K99" s="32" t="n"/>
      <c r="L99" s="19">
        <f>IF($A99="","",IFERROR(MAX(0,$D99-$E99),""))</f>
        <v/>
      </c>
      <c r="M99" s="18">
        <f>IF($A99="","",IF(OR($F99="",$J99=""),"",IF($J99="Erledigt",0,IFERROR(MAX(0,'Zusammenfassung'!$B$8-$F99),""))))</f>
        <v/>
      </c>
      <c r="N99" s="36">
        <f>IF($A99="","",IF(OR($F99="",$J99="",$L99=""),"",IF(AND($L99&gt;0,$M99&gt;0,$J99&lt;&gt;"Erledigt"),"Ja","Nein")))</f>
        <v/>
      </c>
      <c r="O99" s="37">
        <f>IF($A99="","",IF($C99="","",IFERROR(VLOOKUP($C99,'Parameter'!$A$6:$B$10,2,FALSE),"")))</f>
        <v/>
      </c>
      <c r="P99" s="20">
        <f>IF($A99="","",IF(OR($L99="",$O99=""),"",IFERROR($L99*$O99/60,"")))</f>
        <v/>
      </c>
      <c r="Q99" s="17">
        <f>IF($A99="","",IF($B99="","Kunde fehlt",IF($C99="","Produkt fehlt",IF($D99="","Auftragsmenge fehlt",IF($E99="","Fertigmenge fehlt",IF($F99="","Fälligkeit fehlt",IF($G99="","Phase fehlt",IF($I99="","Verantwortungsrolle fehlt",IF($J99="","Status fehlt",IF($K99="","Priorität fehlt",IF($E99&gt;$D99,"Fertigmenge &gt; Auftragsmenge",IF(AND($J99="Erledigt",$L99&gt;0),"Status/Menge prüfen",IF($O99="","Planzeit fehlt","OK")))))))))))))</f>
        <v/>
      </c>
      <c r="R99" s="56">
        <f>IF($A99="","",IF($N99="Ja",IFERROR($M99+ROW()/100000,""),""))</f>
        <v/>
      </c>
    </row>
    <row r="100">
      <c r="A100" s="29" t="n"/>
      <c r="B100" s="29" t="n"/>
      <c r="C100" s="29" t="n"/>
      <c r="D100" s="30" t="n"/>
      <c r="E100" s="30" t="n"/>
      <c r="F100" s="54" t="n"/>
      <c r="G100" s="29" t="n"/>
      <c r="H100" s="29" t="n"/>
      <c r="I100" s="29" t="n"/>
      <c r="J100" s="32" t="n"/>
      <c r="K100" s="32" t="n"/>
      <c r="L100" s="15">
        <f>IF($A100="","",IFERROR(MAX(0,$D100-$E100),""))</f>
        <v/>
      </c>
      <c r="M100" s="14">
        <f>IF($A100="","",IF(OR($F100="",$J100=""),"",IF($J100="Erledigt",0,IFERROR(MAX(0,'Zusammenfassung'!$B$8-$F100),""))))</f>
        <v/>
      </c>
      <c r="N100" s="33">
        <f>IF($A100="","",IF(OR($F100="",$J100="",$L100=""),"",IF(AND($L100&gt;0,$M100&gt;0,$J100&lt;&gt;"Erledigt"),"Ja","Nein")))</f>
        <v/>
      </c>
      <c r="O100" s="34">
        <f>IF($A100="","",IF($C100="","",IFERROR(VLOOKUP($C100,'Parameter'!$A$6:$B$10,2,FALSE),"")))</f>
        <v/>
      </c>
      <c r="P100" s="16">
        <f>IF($A100="","",IF(OR($L100="",$O100=""),"",IFERROR($L100*$O100/60,"")))</f>
        <v/>
      </c>
      <c r="Q100" s="13">
        <f>IF($A100="","",IF($B100="","Kunde fehlt",IF($C100="","Produkt fehlt",IF($D100="","Auftragsmenge fehlt",IF($E100="","Fertigmenge fehlt",IF($F100="","Fälligkeit fehlt",IF($G100="","Phase fehlt",IF($I100="","Verantwortungsrolle fehlt",IF($J100="","Status fehlt",IF($K100="","Priorität fehlt",IF($E100&gt;$D100,"Fertigmenge &gt; Auftragsmenge",IF(AND($J100="Erledigt",$L100&gt;0),"Status/Menge prüfen",IF($O100="","Planzeit fehlt","OK")))))))))))))</f>
        <v/>
      </c>
      <c r="R100" s="55">
        <f>IF($A100="","",IF($N100="Ja",IFERROR($M100+ROW()/100000,""),""))</f>
        <v/>
      </c>
    </row>
    <row r="101">
      <c r="A101" s="29" t="n"/>
      <c r="B101" s="29" t="n"/>
      <c r="C101" s="29" t="n"/>
      <c r="D101" s="30" t="n"/>
      <c r="E101" s="30" t="n"/>
      <c r="F101" s="54" t="n"/>
      <c r="G101" s="29" t="n"/>
      <c r="H101" s="29" t="n"/>
      <c r="I101" s="29" t="n"/>
      <c r="J101" s="32" t="n"/>
      <c r="K101" s="32" t="n"/>
      <c r="L101" s="19">
        <f>IF($A101="","",IFERROR(MAX(0,$D101-$E101),""))</f>
        <v/>
      </c>
      <c r="M101" s="18">
        <f>IF($A101="","",IF(OR($F101="",$J101=""),"",IF($J101="Erledigt",0,IFERROR(MAX(0,'Zusammenfassung'!$B$8-$F101),""))))</f>
        <v/>
      </c>
      <c r="N101" s="36">
        <f>IF($A101="","",IF(OR($F101="",$J101="",$L101=""),"",IF(AND($L101&gt;0,$M101&gt;0,$J101&lt;&gt;"Erledigt"),"Ja","Nein")))</f>
        <v/>
      </c>
      <c r="O101" s="37">
        <f>IF($A101="","",IF($C101="","",IFERROR(VLOOKUP($C101,'Parameter'!$A$6:$B$10,2,FALSE),"")))</f>
        <v/>
      </c>
      <c r="P101" s="20">
        <f>IF($A101="","",IF(OR($L101="",$O101=""),"",IFERROR($L101*$O101/60,"")))</f>
        <v/>
      </c>
      <c r="Q101" s="17">
        <f>IF($A101="","",IF($B101="","Kunde fehlt",IF($C101="","Produkt fehlt",IF($D101="","Auftragsmenge fehlt",IF($E101="","Fertigmenge fehlt",IF($F101="","Fälligkeit fehlt",IF($G101="","Phase fehlt",IF($I101="","Verantwortungsrolle fehlt",IF($J101="","Status fehlt",IF($K101="","Priorität fehlt",IF($E101&gt;$D101,"Fertigmenge &gt; Auftragsmenge",IF(AND($J101="Erledigt",$L101&gt;0),"Status/Menge prüfen",IF($O101="","Planzeit fehlt","OK")))))))))))))</f>
        <v/>
      </c>
      <c r="R101" s="56">
        <f>IF($A101="","",IF($N101="Ja",IFERROR($M101+ROW()/100000,""),""))</f>
        <v/>
      </c>
    </row>
    <row r="102">
      <c r="A102" s="29" t="n"/>
      <c r="B102" s="29" t="n"/>
      <c r="C102" s="29" t="n"/>
      <c r="D102" s="30" t="n"/>
      <c r="E102" s="30" t="n"/>
      <c r="F102" s="54" t="n"/>
      <c r="G102" s="29" t="n"/>
      <c r="H102" s="29" t="n"/>
      <c r="I102" s="29" t="n"/>
      <c r="J102" s="32" t="n"/>
      <c r="K102" s="32" t="n"/>
      <c r="L102" s="15">
        <f>IF($A102="","",IFERROR(MAX(0,$D102-$E102),""))</f>
        <v/>
      </c>
      <c r="M102" s="14">
        <f>IF($A102="","",IF(OR($F102="",$J102=""),"",IF($J102="Erledigt",0,IFERROR(MAX(0,'Zusammenfassung'!$B$8-$F102),""))))</f>
        <v/>
      </c>
      <c r="N102" s="33">
        <f>IF($A102="","",IF(OR($F102="",$J102="",$L102=""),"",IF(AND($L102&gt;0,$M102&gt;0,$J102&lt;&gt;"Erledigt"),"Ja","Nein")))</f>
        <v/>
      </c>
      <c r="O102" s="34">
        <f>IF($A102="","",IF($C102="","",IFERROR(VLOOKUP($C102,'Parameter'!$A$6:$B$10,2,FALSE),"")))</f>
        <v/>
      </c>
      <c r="P102" s="16">
        <f>IF($A102="","",IF(OR($L102="",$O102=""),"",IFERROR($L102*$O102/60,"")))</f>
        <v/>
      </c>
      <c r="Q102" s="13">
        <f>IF($A102="","",IF($B102="","Kunde fehlt",IF($C102="","Produkt fehlt",IF($D102="","Auftragsmenge fehlt",IF($E102="","Fertigmenge fehlt",IF($F102="","Fälligkeit fehlt",IF($G102="","Phase fehlt",IF($I102="","Verantwortungsrolle fehlt",IF($J102="","Status fehlt",IF($K102="","Priorität fehlt",IF($E102&gt;$D102,"Fertigmenge &gt; Auftragsmenge",IF(AND($J102="Erledigt",$L102&gt;0),"Status/Menge prüfen",IF($O102="","Planzeit fehlt","OK")))))))))))))</f>
        <v/>
      </c>
      <c r="R102" s="55">
        <f>IF($A102="","",IF($N102="Ja",IFERROR($M102+ROW()/100000,""),""))</f>
        <v/>
      </c>
    </row>
    <row r="103">
      <c r="A103" s="29" t="n"/>
      <c r="B103" s="29" t="n"/>
      <c r="C103" s="29" t="n"/>
      <c r="D103" s="30" t="n"/>
      <c r="E103" s="30" t="n"/>
      <c r="F103" s="54" t="n"/>
      <c r="G103" s="29" t="n"/>
      <c r="H103" s="29" t="n"/>
      <c r="I103" s="29" t="n"/>
      <c r="J103" s="32" t="n"/>
      <c r="K103" s="32" t="n"/>
      <c r="L103" s="19">
        <f>IF($A103="","",IFERROR(MAX(0,$D103-$E103),""))</f>
        <v/>
      </c>
      <c r="M103" s="18">
        <f>IF($A103="","",IF(OR($F103="",$J103=""),"",IF($J103="Erledigt",0,IFERROR(MAX(0,'Zusammenfassung'!$B$8-$F103),""))))</f>
        <v/>
      </c>
      <c r="N103" s="36">
        <f>IF($A103="","",IF(OR($F103="",$J103="",$L103=""),"",IF(AND($L103&gt;0,$M103&gt;0,$J103&lt;&gt;"Erledigt"),"Ja","Nein")))</f>
        <v/>
      </c>
      <c r="O103" s="37">
        <f>IF($A103="","",IF($C103="","",IFERROR(VLOOKUP($C103,'Parameter'!$A$6:$B$10,2,FALSE),"")))</f>
        <v/>
      </c>
      <c r="P103" s="20">
        <f>IF($A103="","",IF(OR($L103="",$O103=""),"",IFERROR($L103*$O103/60,"")))</f>
        <v/>
      </c>
      <c r="Q103" s="17">
        <f>IF($A103="","",IF($B103="","Kunde fehlt",IF($C103="","Produkt fehlt",IF($D103="","Auftragsmenge fehlt",IF($E103="","Fertigmenge fehlt",IF($F103="","Fälligkeit fehlt",IF($G103="","Phase fehlt",IF($I103="","Verantwortungsrolle fehlt",IF($J103="","Status fehlt",IF($K103="","Priorität fehlt",IF($E103&gt;$D103,"Fertigmenge &gt; Auftragsmenge",IF(AND($J103="Erledigt",$L103&gt;0),"Status/Menge prüfen",IF($O103="","Planzeit fehlt","OK")))))))))))))</f>
        <v/>
      </c>
      <c r="R103" s="56">
        <f>IF($A103="","",IF($N103="Ja",IFERROR($M103+ROW()/100000,""),""))</f>
        <v/>
      </c>
    </row>
    <row r="104">
      <c r="A104" s="29" t="n"/>
      <c r="B104" s="29" t="n"/>
      <c r="C104" s="29" t="n"/>
      <c r="D104" s="30" t="n"/>
      <c r="E104" s="30" t="n"/>
      <c r="F104" s="54" t="n"/>
      <c r="G104" s="29" t="n"/>
      <c r="H104" s="29" t="n"/>
      <c r="I104" s="29" t="n"/>
      <c r="J104" s="32" t="n"/>
      <c r="K104" s="32" t="n"/>
      <c r="L104" s="15">
        <f>IF($A104="","",IFERROR(MAX(0,$D104-$E104),""))</f>
        <v/>
      </c>
      <c r="M104" s="14">
        <f>IF($A104="","",IF(OR($F104="",$J104=""),"",IF($J104="Erledigt",0,IFERROR(MAX(0,'Zusammenfassung'!$B$8-$F104),""))))</f>
        <v/>
      </c>
      <c r="N104" s="33">
        <f>IF($A104="","",IF(OR($F104="",$J104="",$L104=""),"",IF(AND($L104&gt;0,$M104&gt;0,$J104&lt;&gt;"Erledigt"),"Ja","Nein")))</f>
        <v/>
      </c>
      <c r="O104" s="34">
        <f>IF($A104="","",IF($C104="","",IFERROR(VLOOKUP($C104,'Parameter'!$A$6:$B$10,2,FALSE),"")))</f>
        <v/>
      </c>
      <c r="P104" s="16">
        <f>IF($A104="","",IF(OR($L104="",$O104=""),"",IFERROR($L104*$O104/60,"")))</f>
        <v/>
      </c>
      <c r="Q104" s="13">
        <f>IF($A104="","",IF($B104="","Kunde fehlt",IF($C104="","Produkt fehlt",IF($D104="","Auftragsmenge fehlt",IF($E104="","Fertigmenge fehlt",IF($F104="","Fälligkeit fehlt",IF($G104="","Phase fehlt",IF($I104="","Verantwortungsrolle fehlt",IF($J104="","Status fehlt",IF($K104="","Priorität fehlt",IF($E104&gt;$D104,"Fertigmenge &gt; Auftragsmenge",IF(AND($J104="Erledigt",$L104&gt;0),"Status/Menge prüfen",IF($O104="","Planzeit fehlt","OK")))))))))))))</f>
        <v/>
      </c>
      <c r="R104" s="55">
        <f>IF($A104="","",IF($N104="Ja",IFERROR($M104+ROW()/100000,""),""))</f>
        <v/>
      </c>
    </row>
    <row r="105">
      <c r="A105" s="29" t="n"/>
      <c r="B105" s="29" t="n"/>
      <c r="C105" s="29" t="n"/>
      <c r="D105" s="30" t="n"/>
      <c r="E105" s="30" t="n"/>
      <c r="F105" s="54" t="n"/>
      <c r="G105" s="29" t="n"/>
      <c r="H105" s="29" t="n"/>
      <c r="I105" s="29" t="n"/>
      <c r="J105" s="32" t="n"/>
      <c r="K105" s="32" t="n"/>
      <c r="L105" s="19">
        <f>IF($A105="","",IFERROR(MAX(0,$D105-$E105),""))</f>
        <v/>
      </c>
      <c r="M105" s="18">
        <f>IF($A105="","",IF(OR($F105="",$J105=""),"",IF($J105="Erledigt",0,IFERROR(MAX(0,'Zusammenfassung'!$B$8-$F105),""))))</f>
        <v/>
      </c>
      <c r="N105" s="36">
        <f>IF($A105="","",IF(OR($F105="",$J105="",$L105=""),"",IF(AND($L105&gt;0,$M105&gt;0,$J105&lt;&gt;"Erledigt"),"Ja","Nein")))</f>
        <v/>
      </c>
      <c r="O105" s="37">
        <f>IF($A105="","",IF($C105="","",IFERROR(VLOOKUP($C105,'Parameter'!$A$6:$B$10,2,FALSE),"")))</f>
        <v/>
      </c>
      <c r="P105" s="20">
        <f>IF($A105="","",IF(OR($L105="",$O105=""),"",IFERROR($L105*$O105/60,"")))</f>
        <v/>
      </c>
      <c r="Q105" s="17">
        <f>IF($A105="","",IF($B105="","Kunde fehlt",IF($C105="","Produkt fehlt",IF($D105="","Auftragsmenge fehlt",IF($E105="","Fertigmenge fehlt",IF($F105="","Fälligkeit fehlt",IF($G105="","Phase fehlt",IF($I105="","Verantwortungsrolle fehlt",IF($J105="","Status fehlt",IF($K105="","Priorität fehlt",IF($E105&gt;$D105,"Fertigmenge &gt; Auftragsmenge",IF(AND($J105="Erledigt",$L105&gt;0),"Status/Menge prüfen",IF($O105="","Planzeit fehlt","OK")))))))))))))</f>
        <v/>
      </c>
      <c r="R105" s="56">
        <f>IF($A105="","",IF($N105="Ja",IFERROR($M105+ROW()/100000,""),""))</f>
        <v/>
      </c>
    </row>
  </sheetData>
  <autoFilter ref="A5:R105"/>
  <mergeCells count="1">
    <mergeCell ref="A1:R1"/>
  </mergeCells>
  <conditionalFormatting sqref="A6:A105">
    <cfRule type="expression" priority="1" dxfId="0">
      <formula>=AND($A6&lt;&gt;"",COUNTIF($A$6:$A$105,$A6)&gt;1)</formula>
    </cfRule>
  </conditionalFormatting>
  <conditionalFormatting sqref="M6:M105">
    <cfRule type="expression" priority="2" dxfId="0">
      <formula>=AND(ISNUMBER($M6),$M6&gt;=20)</formula>
    </cfRule>
  </conditionalFormatting>
  <conditionalFormatting sqref="N6:N105">
    <cfRule type="expression" priority="3" dxfId="0">
      <formula>=$N6="Ja"</formula>
    </cfRule>
  </conditionalFormatting>
  <conditionalFormatting sqref="J6:J105">
    <cfRule type="expression" priority="4" dxfId="1">
      <formula>=$J6="Erledigt"</formula>
    </cfRule>
    <cfRule type="expression" priority="5" dxfId="0">
      <formula>=$J6="Blockiert"</formula>
    </cfRule>
  </conditionalFormatting>
  <conditionalFormatting sqref="Q6:Q105">
    <cfRule type="expression" priority="6" dxfId="0">
      <formula>=AND($A6&lt;&gt;"",$Q6&lt;&gt;"OK")</formula>
    </cfRule>
    <cfRule type="expression" priority="7" dxfId="1">
      <formula>=$Q6="OK"</formula>
    </cfRule>
  </conditionalFormatting>
  <dataValidations count="10">
    <dataValidation sqref="B6:B105" showDropDown="0" showInputMessage="1" showErrorMessage="1" allowBlank="0" errorTitle="Kunde auswählen" error="Bitte einen festen Auswahlwert verwenden." promptTitle="Kunde" prompt="Fiktiven Kunden aus der Liste auswählen." type="list" errorStyle="stop">
      <formula1>"Fiktivkunde Nord,Fiktivkunde Elbe,Fiktivkunde Heide,Fiktivkunde Ufer,Fiktivkunde Tal"</formula1>
    </dataValidation>
    <dataValidation sqref="C6:C105" showDropDown="0" showInputMessage="1" showErrorMessage="1" allowBlank="0" errorTitle="Produkt auswählen" error="Bitte einen festen Auswahlwert verwenden." promptTitle="Produkt" prompt="Produkt aus der Liste auswählen." type="list" errorStyle="stop">
      <formula1>"Fiktivteil Aster,Fiktivteil Birke,Fiktivteil Cirrus,Fiktivteil Düne,Fiktivteil Eiche"</formula1>
    </dataValidation>
    <dataValidation sqref="D6:D105" showDropDown="0" showInputMessage="1" showErrorMessage="1" allowBlank="0" errorTitle="Auftragsmenge prüfen" error="Der plausible Bereich liegt zwischen 1 und 100.000 Stück. Eine begründete Abweichung kann übernommen werden." promptTitle="Auftragsmenge" prompt="Positive ganze Stückzahl eingeben." type="whole" errorStyle="warning" operator="between">
      <formula1>1</formula1>
      <formula2>100000</formula2>
    </dataValidation>
    <dataValidation sqref="E6:E105" showDropDown="0" showInputMessage="1" showErrorMessage="1" allowBlank="0" errorTitle="Fertigmenge prüfen" error="Die Fertigmenge sollte ganzzahlig, nicht negativ und nicht größer als die Auftragsmenge sein." promptTitle="Fertigmenge" prompt="Bereits fertiggestellte Stückzahl eingeben." type="custom" errorStyle="warning">
      <formula1>=IFERROR(OR(E6="",AND(ISNUMBER(E6),E6&gt;=0,E6&lt;=100000,MOD(E6,1)=0,OR(D6="",E6&lt;=D6))),FALSE)</formula1>
    </dataValidation>
    <dataValidation sqref="F6:F105" showDropDown="0" showInputMessage="1" showErrorMessage="1" allowBlank="0" errorTitle="Fälligkeit prüfen" error="Das Datum liegt außerhalb des vorbereiteten Plausibilitätsbereichs von zwei Jahren vor oder nach dem heutigen Datum." promptTitle="Fälligkeit" prompt="Datum im Format TT.MM.JJJJ eingeben." type="date" errorStyle="warning" operator="between">
      <formula1>DATE(2024,9,9)</formula1>
      <formula2>DATE(2028,9,8)</formula2>
    </dataValidation>
    <dataValidation sqref="G6:G105" showDropDown="0" showInputMessage="1" showErrorMessage="1" allowBlank="0" errorTitle="Phase auswählen" error="Bitte einen festen Auswahlwert verwenden." promptTitle="Aktuelle Phase" prompt="Aktuelle Fertigungsphase auswählen." type="list" errorStyle="stop">
      <formula1>"Zuschnitt,Bearbeitung,Montage,Prüfung,Verpackung,Bereit"</formula1>
    </dataValidation>
    <dataValidation sqref="H6:H105" showDropDown="0" showInputMessage="1" showErrorMessage="1" allowBlank="0" errorTitle="Anlage auswählen" error="Bitte einen festen Auswahlwert verwenden oder das optionale Feld leer lassen." promptTitle="Anlage" prompt="Zugeordnete Demo-Anlage auswählen." type="list" errorStyle="stop">
      <formula1>"Demo-Anlage A1,Demo-Anlage A2,Demo-Anlage A3,Demo-Zelle M1,Demo-Prüfplatz P1"</formula1>
    </dataValidation>
    <dataValidation sqref="I6:I105" showDropDown="0" showInputMessage="1" showErrorMessage="1" allowBlank="0" errorTitle="Rolle auswählen" error="Bitte eine Verantwortungsrolle aus der Liste auswählen." promptTitle="Verantwortungsrolle" prompt="Betriebliche Rolle ohne personenbezogene Angabe auswählen." type="list" errorStyle="stop">
      <formula1>"Fertigungssteuerung,Schichtkoordination,Qualitätskoordination,Materialkoordination"</formula1>
    </dataValidation>
    <dataValidation sqref="J6:J105" showDropDown="0" showInputMessage="1" showErrorMessage="1" allowBlank="0" errorTitle="Status auswählen" error="Bitte einen festen Statuswert verwenden." promptTitle="Status" prompt="Aktuellen Bearbeitungsstatus auswählen." type="list" errorStyle="stop">
      <formula1>"Offen,In Arbeit,Blockiert,Erledigt"</formula1>
    </dataValidation>
    <dataValidation sqref="K6:K105" showDropDown="0" showInputMessage="1" showErrorMessage="1" allowBlank="0" errorTitle="Priorität auswählen" error="Bitte eine Prioritätsstufe aus der Liste auswählen." promptTitle="Priorität" prompt="Manuell abgestimmte Prioritätsstufe auswählen." type="list" errorStyle="stop">
      <formula1>"Niedrig,Normal,Hoch,Kritisch"</formula1>
    </dataValidation>
  </dataValidations>
  <pageMargins left="0.3" right="0.3" top="0.5" bottom="0.5" header="0.5" footer="0.5"/>
  <pageSetup orientation="landscape" fitToHeight="0" fitToWidth="1"/>
</worksheet>
</file>

<file path=xl/worksheets/sheet3.xml><?xml version="1.0" encoding="utf-8"?>
<worksheet xmlns="http://schemas.openxmlformats.org/spreadsheetml/2006/main">
  <sheetPr>
    <tabColor rgb="00B8441C"/>
    <outlinePr summaryBelow="1" summaryRight="1"/>
    <pageSetUpPr fitToPage="1"/>
  </sheetPr>
  <dimension ref="A1:Q13"/>
  <sheetViews>
    <sheetView showGridLines="0" workbookViewId="0">
      <pane ySplit="5" topLeftCell="A6" activePane="bottomLeft" state="frozen"/>
      <selection pane="bottomLeft" activeCell="A1" sqref="A1"/>
    </sheetView>
  </sheetViews>
  <sheetFormatPr baseColWidth="8" defaultRowHeight="15"/>
  <cols>
    <col width="23" customWidth="1" min="1" max="1"/>
    <col width="18" customWidth="1" min="2" max="2"/>
    <col width="3" customWidth="1" min="3" max="3"/>
    <col width="24" customWidth="1" min="4" max="4"/>
    <col width="3" customWidth="1" min="5" max="5"/>
    <col width="18" customWidth="1" min="6" max="6"/>
    <col width="3" customWidth="1" min="7" max="7"/>
    <col width="22" customWidth="1" min="8" max="8"/>
    <col width="3" customWidth="1" min="9" max="9"/>
    <col width="27" customWidth="1" min="10" max="10"/>
    <col width="3" customWidth="1" min="11" max="11"/>
    <col width="16" customWidth="1" min="12" max="12"/>
    <col width="3" customWidth="1" min="13" max="13"/>
    <col width="16" customWidth="1" min="14" max="14"/>
    <col width="3" customWidth="1" min="15" max="15"/>
    <col width="37" customWidth="1" min="16" max="16"/>
    <col width="14" customWidth="1" min="17" max="17"/>
  </cols>
  <sheetData>
    <row r="1" ht="27" customHeight="1">
      <c r="A1" s="1" t="inlineStr">
        <is>
          <t>Parameter – Fertigungsrückstand</t>
        </is>
      </c>
      <c r="B1" s="50" t="n"/>
      <c r="C1" s="50" t="n"/>
      <c r="D1" s="50" t="n"/>
      <c r="E1" s="50" t="n"/>
      <c r="F1" s="50" t="n"/>
      <c r="G1" s="50" t="n"/>
      <c r="H1" s="50" t="n"/>
      <c r="I1" s="50" t="n"/>
      <c r="J1" s="50" t="n"/>
      <c r="K1" s="50" t="n"/>
      <c r="L1" s="50" t="n"/>
      <c r="M1" s="50" t="n"/>
      <c r="N1" s="50" t="n"/>
      <c r="O1" s="50" t="n"/>
      <c r="P1" s="50" t="n"/>
      <c r="Q1" s="51" t="n"/>
    </row>
    <row r="2">
      <c r="A2" s="3" t="inlineStr">
        <is>
          <t>Zweck</t>
        </is>
      </c>
      <c r="B2" s="4" t="inlineStr">
        <is>
          <t>Pflege der veränderbaren Planzeiten und Kapazitätsannahmen sowie Anzeige der stabilen Auswahllisten.</t>
        </is>
      </c>
    </row>
    <row r="3">
      <c r="A3" s="3" t="inlineStr">
        <is>
          <t>Datenquelle</t>
        </is>
      </c>
      <c r="B3" s="4" t="inlineStr">
        <is>
          <t>Manuell festgelegte interne Planungsannahmen; kein Import und keine automatische Aktualisierung.</t>
        </is>
      </c>
    </row>
    <row r="4">
      <c r="A4" s="3" t="inlineStr">
        <is>
          <t>Sichtbares Ergebnis</t>
        </is>
      </c>
      <c r="B4" s="4" t="inlineStr">
        <is>
          <t>Kontrollierbare Nachschlagwerte für Restaufwand und Kapazitätsvergleich.</t>
        </is>
      </c>
    </row>
    <row r="5">
      <c r="A5" s="7" t="inlineStr">
        <is>
          <t>Produkt</t>
        </is>
      </c>
      <c r="B5" s="7" t="inlineStr">
        <is>
          <t>Planzeit (Min/Stk)</t>
        </is>
      </c>
      <c r="D5" s="7" t="inlineStr">
        <is>
          <t>Feste Kundenwahl</t>
        </is>
      </c>
      <c r="F5" s="7" t="inlineStr">
        <is>
          <t>Feste Phase</t>
        </is>
      </c>
      <c r="H5" s="7" t="inlineStr">
        <is>
          <t>Feste Anlage</t>
        </is>
      </c>
      <c r="J5" s="7" t="inlineStr">
        <is>
          <t>Feste Verantwortungsrolle</t>
        </is>
      </c>
      <c r="L5" s="7" t="inlineStr">
        <is>
          <t>Fester Status</t>
        </is>
      </c>
      <c r="N5" s="7" t="inlineStr">
        <is>
          <t>Feste Priorität</t>
        </is>
      </c>
      <c r="P5" s="7" t="inlineStr">
        <is>
          <t>Kapazitätsannahme</t>
        </is>
      </c>
      <c r="Q5" s="7" t="inlineStr">
        <is>
          <t>Wert</t>
        </is>
      </c>
    </row>
    <row r="6">
      <c r="A6" s="13" t="inlineStr">
        <is>
          <t>Fiktivteil Aster</t>
        </is>
      </c>
      <c r="B6" s="39" t="n">
        <v>1.8</v>
      </c>
      <c r="D6" s="13" t="inlineStr">
        <is>
          <t>Fiktivkunde Nord</t>
        </is>
      </c>
      <c r="F6" s="13" t="inlineStr">
        <is>
          <t>Zuschnitt</t>
        </is>
      </c>
      <c r="H6" s="13" t="inlineStr">
        <is>
          <t>Demo-Anlage A1</t>
        </is>
      </c>
      <c r="J6" s="13" t="inlineStr">
        <is>
          <t>Fertigungssteuerung</t>
        </is>
      </c>
      <c r="L6" s="13" t="inlineStr">
        <is>
          <t>Offen</t>
        </is>
      </c>
      <c r="N6" s="13" t="inlineStr">
        <is>
          <t>Niedrig</t>
        </is>
      </c>
      <c r="P6" s="13" t="inlineStr">
        <is>
          <t>Planungshorizont (Arbeitstage)</t>
        </is>
      </c>
      <c r="Q6" s="39" t="n">
        <v>5</v>
      </c>
    </row>
    <row r="7">
      <c r="A7" s="17" t="inlineStr">
        <is>
          <t>Fiktivteil Birke</t>
        </is>
      </c>
      <c r="B7" s="39" t="n">
        <v>3.2</v>
      </c>
      <c r="D7" s="17" t="inlineStr">
        <is>
          <t>Fiktivkunde Elbe</t>
        </is>
      </c>
      <c r="F7" s="17" t="inlineStr">
        <is>
          <t>Bearbeitung</t>
        </is>
      </c>
      <c r="H7" s="17" t="inlineStr">
        <is>
          <t>Demo-Anlage A2</t>
        </is>
      </c>
      <c r="J7" s="17" t="inlineStr">
        <is>
          <t>Schichtkoordination</t>
        </is>
      </c>
      <c r="L7" s="17" t="inlineStr">
        <is>
          <t>In Arbeit</t>
        </is>
      </c>
      <c r="N7" s="17" t="inlineStr">
        <is>
          <t>Normal</t>
        </is>
      </c>
      <c r="P7" s="17" t="inlineStr">
        <is>
          <t>Verfügbare Gesamtstunden je Arbeitstag</t>
        </is>
      </c>
      <c r="Q7" s="39" t="n">
        <v>48</v>
      </c>
    </row>
    <row r="8">
      <c r="A8" s="13" t="inlineStr">
        <is>
          <t>Fiktivteil Cirrus</t>
        </is>
      </c>
      <c r="B8" s="39" t="n">
        <v>5.5</v>
      </c>
      <c r="D8" s="13" t="inlineStr">
        <is>
          <t>Fiktivkunde Heide</t>
        </is>
      </c>
      <c r="F8" s="13" t="inlineStr">
        <is>
          <t>Montage</t>
        </is>
      </c>
      <c r="H8" s="13" t="inlineStr">
        <is>
          <t>Demo-Anlage A3</t>
        </is>
      </c>
      <c r="J8" s="13" t="inlineStr">
        <is>
          <t>Qualitätskoordination</t>
        </is>
      </c>
      <c r="L8" s="13" t="inlineStr">
        <is>
          <t>Blockiert</t>
        </is>
      </c>
      <c r="N8" s="13" t="inlineStr">
        <is>
          <t>Hoch</t>
        </is>
      </c>
      <c r="P8" s="40" t="n"/>
      <c r="Q8" s="40" t="n"/>
    </row>
    <row r="9">
      <c r="A9" s="17" t="inlineStr">
        <is>
          <t>Fiktivteil Düne</t>
        </is>
      </c>
      <c r="B9" s="39" t="n">
        <v>8</v>
      </c>
      <c r="D9" s="17" t="inlineStr">
        <is>
          <t>Fiktivkunde Ufer</t>
        </is>
      </c>
      <c r="F9" s="17" t="inlineStr">
        <is>
          <t>Prüfung</t>
        </is>
      </c>
      <c r="H9" s="17" t="inlineStr">
        <is>
          <t>Demo-Zelle M1</t>
        </is>
      </c>
      <c r="J9" s="17" t="inlineStr">
        <is>
          <t>Materialkoordination</t>
        </is>
      </c>
      <c r="L9" s="17" t="inlineStr">
        <is>
          <t>Erledigt</t>
        </is>
      </c>
      <c r="N9" s="17" t="inlineStr">
        <is>
          <t>Kritisch</t>
        </is>
      </c>
      <c r="P9" s="40" t="n"/>
      <c r="Q9" s="40" t="n"/>
    </row>
    <row r="10">
      <c r="A10" s="13" t="inlineStr">
        <is>
          <t>Fiktivteil Eiche</t>
        </is>
      </c>
      <c r="B10" s="39" t="n">
        <v>2.5</v>
      </c>
      <c r="D10" s="13" t="inlineStr">
        <is>
          <t>Fiktivkunde Tal</t>
        </is>
      </c>
      <c r="F10" s="13" t="inlineStr">
        <is>
          <t>Verpackung</t>
        </is>
      </c>
      <c r="H10" s="13" t="inlineStr">
        <is>
          <t>Demo-Prüfplatz P1</t>
        </is>
      </c>
      <c r="J10" s="40" t="n"/>
      <c r="L10" s="40" t="n"/>
      <c r="N10" s="40" t="n"/>
      <c r="P10" s="40" t="n"/>
      <c r="Q10" s="40" t="n"/>
    </row>
    <row r="11">
      <c r="A11" s="40" t="n"/>
      <c r="B11" s="40" t="n"/>
      <c r="D11" s="40" t="n"/>
      <c r="F11" s="17" t="inlineStr">
        <is>
          <t>Bereit</t>
        </is>
      </c>
      <c r="H11" s="40" t="n"/>
      <c r="J11" s="40" t="n"/>
      <c r="L11" s="40" t="n"/>
      <c r="N11" s="40" t="n"/>
      <c r="P11" s="40" t="n"/>
      <c r="Q11" s="40" t="n"/>
    </row>
    <row r="12"/>
    <row r="13" ht="30" customHeight="1">
      <c r="A13" s="41" t="inlineStr">
        <is>
          <t>Hinweis: Gelbe Zellen sind veränderbar. Die sichtbaren Auswahllisten sind feste Auswahlwerte dieser Vorlage.</t>
        </is>
      </c>
    </row>
  </sheetData>
  <mergeCells count="1">
    <mergeCell ref="A1:Q1"/>
  </mergeCells>
  <dataValidations count="3">
    <dataValidation sqref="B6:B10" showDropDown="0" showInputMessage="1" showErrorMessage="1" allowBlank="0" errorTitle="Planzeit prüfen" error="Der plausible Bereich liegt zwischen 0,1 und 120 Minuten je Stück. Eine begründete Abweichung kann übernommen werden." promptTitle="Planzeit" prompt="Planzeit in Minuten je Stück eingeben." type="decimal" errorStyle="warning" operator="between">
      <formula1>0.1</formula1>
      <formula2>120</formula2>
    </dataValidation>
    <dataValidation sqref="Q6" showDropDown="0" showInputMessage="1" showErrorMessage="1" allowBlank="0" errorTitle="Horizont prüfen" error="Der übliche Planungshorizont liegt zwischen 1 und 30 Arbeitstagen." promptTitle="Planungshorizont" prompt="Anzahl der betrachteten Arbeitstage eingeben." type="whole" errorStyle="warning" operator="between">
      <formula1>1</formula1>
      <formula2>30</formula2>
    </dataValidation>
    <dataValidation sqref="Q7" showDropDown="0" showInputMessage="1" showErrorMessage="1" allowBlank="0" errorTitle="Kapazität prüfen" error="Bitte die verfügbare Gesamtstundenzahl sachlich prüfen." promptTitle="Kapazität" prompt="Verfügbare Gesamtstunden je Arbeitstag eingeben." type="decimal" errorStyle="warning" operator="between">
      <formula1>0.1</formula1>
      <formula2>500</formula2>
    </dataValidation>
  </dataValidations>
  <pageMargins left="0.3" right="0.3" top="0.5" bottom="0.5" header="0.5" footer="0.5"/>
  <pageSetup fitToHeight="0" fitToWidth="1"/>
</worksheet>
</file>

<file path=xl/worksheets/sheet4.xml><?xml version="1.0" encoding="utf-8"?>
<worksheet xmlns="http://schemas.openxmlformats.org/spreadsheetml/2006/main">
  <sheetPr>
    <tabColor rgb="00B8C4C1"/>
    <outlinePr summaryBelow="1" summaryRight="1"/>
    <pageSetUpPr fitToPage="1"/>
  </sheetPr>
  <dimension ref="A1:G44"/>
  <sheetViews>
    <sheetView showGridLines="0" workbookViewId="0">
      <pane ySplit="13" topLeftCell="A14" activePane="bottomLeft" state="frozen"/>
      <selection pane="bottomLeft" activeCell="A1" sqref="A1"/>
    </sheetView>
  </sheetViews>
  <sheetFormatPr baseColWidth="8" defaultRowHeight="15"/>
  <cols>
    <col width="31" customWidth="1" min="1" max="1"/>
    <col width="31" customWidth="1" min="2" max="2"/>
    <col width="16" customWidth="1" min="3" max="3"/>
    <col width="15" customWidth="1" min="4" max="4"/>
    <col width="20" customWidth="1" min="5" max="5"/>
    <col width="39" customWidth="1" min="6" max="6"/>
    <col width="39" customWidth="1" min="7" max="7"/>
  </cols>
  <sheetData>
    <row r="1" ht="27" customHeight="1">
      <c r="A1" s="1" t="inlineStr">
        <is>
          <t>Anweisungen und Kontrollen</t>
        </is>
      </c>
      <c r="B1" s="50" t="n"/>
      <c r="C1" s="50" t="n"/>
      <c r="D1" s="50" t="n"/>
      <c r="E1" s="50" t="n"/>
      <c r="F1" s="50" t="n"/>
      <c r="G1" s="51" t="n"/>
    </row>
    <row r="2">
      <c r="A2" s="3" t="inlineStr">
        <is>
          <t>Zweck</t>
        </is>
      </c>
      <c r="B2" s="4" t="inlineStr">
        <is>
          <t>Erläuterung der Nutzung, Datentypen, Einheiten, Pflichtfelder, Formeln und manuellen Kontrollen.</t>
        </is>
      </c>
    </row>
    <row r="3">
      <c r="A3" s="3" t="inlineStr">
        <is>
          <t>Datenquelle</t>
        </is>
      </c>
      <c r="B3" s="4" t="inlineStr">
        <is>
          <t>Dokumentation der in dieser Arbeitsmappe angelegten Felder, Formeln und Beispielprüfungen.</t>
        </is>
      </c>
    </row>
    <row r="4">
      <c r="A4" s="3" t="inlineStr">
        <is>
          <t>Sichtbares Ergebnis</t>
        </is>
      </c>
      <c r="B4" s="4" t="inlineStr">
        <is>
          <t>Nachvollziehbare Bedien- und Prüfanleitung für eine schlüssige Priorisierungsentscheidung.</t>
        </is>
      </c>
    </row>
    <row r="5"/>
    <row r="6" ht="58" customHeight="1">
      <c r="A6" s="42" t="inlineStr">
        <is>
          <t>Nutzung und Entscheidung</t>
        </is>
      </c>
      <c r="B6" s="43" t="inlineStr">
        <is>
          <t>Nutzer sind Fertigungssteuerung und Schichtkoordination. Vor einer täglichen oder anlassbezogenen Priorisierungsrunde werden Aufträge, Fertigmengen, Fälligkeiten, Phasen, Status und Prioritäten manuell aktualisiert. Die Zusammenfassung unterstützt ausschließlich die Entscheidung, welche überfälligen Aufträge innerhalb der verfügbaren Kapazität zuerst abgestimmt und bearbeitet werden.</t>
        </is>
      </c>
    </row>
    <row r="7"/>
    <row r="8" ht="58" customHeight="1">
      <c r="A8" s="42" t="inlineStr">
        <is>
          <t>Abgrenzung</t>
        </is>
      </c>
      <c r="B8" s="43" t="inlineStr">
        <is>
          <t>Alle Betriebe, Kunden, Produkte, Aufträge und Anlagen sind fiktiv. Die Datei bietet keine ERP-/MES-Anbindung, keine Echtzeitsynchronisierung, keine automatische Freigabe und keine Aussage zu Normen, Konformität, Arbeitsschutz oder Rechtsfragen.</t>
        </is>
      </c>
    </row>
    <row r="9"/>
    <row r="10" ht="58" customHeight="1">
      <c r="A10" s="42" t="inlineStr">
        <is>
          <t>Bedienfolge</t>
        </is>
      </c>
      <c r="B10" s="43" t="inlineStr">
        <is>
          <t>1. Stichtag in Zusammenfassung prüfen. 2. Gelbe Auftragsfelder pflegen. 3. Planzeiten und Kapazitätsannahmen prüfen. 4. Arbeitsmappe vollständig neu berechnen. 5. Prüfhinweise bereinigen. 6. Überfällige Aufträge nach Kunde, Tage Rückstand und aktuelle Phase filtern oder sortieren.</t>
        </is>
      </c>
    </row>
    <row r="11"/>
    <row r="12"/>
    <row r="13">
      <c r="A13" s="26" t="inlineStr">
        <is>
          <t>Feld</t>
        </is>
      </c>
      <c r="B13" s="26" t="inlineStr">
        <is>
          <t>Datentyp</t>
        </is>
      </c>
      <c r="C13" s="26" t="inlineStr">
        <is>
          <t>Einheit</t>
        </is>
      </c>
      <c r="D13" s="26" t="inlineStr">
        <is>
          <t>Pflicht</t>
        </is>
      </c>
      <c r="E13" s="26" t="inlineStr">
        <is>
          <t>Art</t>
        </is>
      </c>
      <c r="F13" s="26" t="inlineStr">
        <is>
          <t>Verhalten bei fehlendem Wert</t>
        </is>
      </c>
      <c r="G13" s="26" t="inlineStr">
        <is>
          <t>Kontrolle</t>
        </is>
      </c>
    </row>
    <row r="14" ht="43" customHeight="1">
      <c r="A14" s="44" t="inlineStr">
        <is>
          <t>Auftrag-ID</t>
        </is>
      </c>
      <c r="B14" s="44" t="inlineStr">
        <is>
          <t>Text</t>
        </is>
      </c>
      <c r="C14" s="44" t="inlineStr">
        <is>
          <t>–</t>
        </is>
      </c>
      <c r="D14" s="44" t="inlineStr">
        <is>
          <t>Ja</t>
        </is>
      </c>
      <c r="E14" s="44" t="inlineStr">
        <is>
          <t>Eingabe</t>
        </is>
      </c>
      <c r="F14" s="44" t="inlineStr">
        <is>
          <t>Zeile bleibt fachlich unberücksichtigt, wenn die ID leer ist.</t>
        </is>
      </c>
      <c r="G14" s="44" t="inlineStr">
        <is>
          <t>Duplikate werden farbig markiert.</t>
        </is>
      </c>
    </row>
    <row r="15" ht="43" customHeight="1">
      <c r="A15" s="45" t="inlineStr">
        <is>
          <t>Kunde</t>
        </is>
      </c>
      <c r="B15" s="45" t="inlineStr">
        <is>
          <t>Auswahlliste</t>
        </is>
      </c>
      <c r="C15" s="45" t="inlineStr">
        <is>
          <t>–</t>
        </is>
      </c>
      <c r="D15" s="45" t="inlineStr">
        <is>
          <t>Ja</t>
        </is>
      </c>
      <c r="E15" s="45" t="inlineStr">
        <is>
          <t>Eingabe</t>
        </is>
      </c>
      <c r="F15" s="45" t="inlineStr">
        <is>
          <t>Prüfhinweis „Kunde fehlt“.</t>
        </is>
      </c>
      <c r="G15" s="45" t="inlineStr">
        <is>
          <t>Fester fiktiver Auswahlwert.</t>
        </is>
      </c>
    </row>
    <row r="16" ht="43" customHeight="1">
      <c r="A16" s="44" t="inlineStr">
        <is>
          <t>Produkt</t>
        </is>
      </c>
      <c r="B16" s="44" t="inlineStr">
        <is>
          <t>Auswahlliste</t>
        </is>
      </c>
      <c r="C16" s="44" t="inlineStr">
        <is>
          <t>–</t>
        </is>
      </c>
      <c r="D16" s="44" t="inlineStr">
        <is>
          <t>Ja</t>
        </is>
      </c>
      <c r="E16" s="44" t="inlineStr">
        <is>
          <t>Eingabe</t>
        </is>
      </c>
      <c r="F16" s="44" t="inlineStr">
        <is>
          <t>Prüfhinweis; Planzeit und Restaufwand bleiben leer.</t>
        </is>
      </c>
      <c r="G16" s="44" t="inlineStr">
        <is>
          <t>Fester Produktwert.</t>
        </is>
      </c>
    </row>
    <row r="17" ht="43" customHeight="1">
      <c r="A17" s="45" t="inlineStr">
        <is>
          <t>Auftragsmenge</t>
        </is>
      </c>
      <c r="B17" s="45" t="inlineStr">
        <is>
          <t>Ganze Zahl</t>
        </is>
      </c>
      <c r="C17" s="45" t="inlineStr">
        <is>
          <t>Stk</t>
        </is>
      </c>
      <c r="D17" s="45" t="inlineStr">
        <is>
          <t>Ja</t>
        </is>
      </c>
      <c r="E17" s="45" t="inlineStr">
        <is>
          <t>Eingabe</t>
        </is>
      </c>
      <c r="F17" s="45" t="inlineStr">
        <is>
          <t>Prüfhinweis; offene Menge bleibt leer.</t>
        </is>
      </c>
      <c r="G17" s="45" t="inlineStr">
        <is>
          <t>Warnbereich 1 bis 100.000.</t>
        </is>
      </c>
    </row>
    <row r="18" ht="43" customHeight="1">
      <c r="A18" s="44" t="inlineStr">
        <is>
          <t>Fertigmenge</t>
        </is>
      </c>
      <c r="B18" s="44" t="inlineStr">
        <is>
          <t>Ganze Zahl</t>
        </is>
      </c>
      <c r="C18" s="44" t="inlineStr">
        <is>
          <t>Stk</t>
        </is>
      </c>
      <c r="D18" s="44" t="inlineStr">
        <is>
          <t>Ja</t>
        </is>
      </c>
      <c r="E18" s="44" t="inlineStr">
        <is>
          <t>Eingabe</t>
        </is>
      </c>
      <c r="F18" s="44" t="inlineStr">
        <is>
          <t>Prüfhinweis; offene Menge bleibt leer.</t>
        </is>
      </c>
      <c r="G18" s="44" t="inlineStr">
        <is>
          <t>Nicht negativ und möglichst nicht größer als Auftragsmenge.</t>
        </is>
      </c>
    </row>
    <row r="19" ht="43" customHeight="1">
      <c r="A19" s="45" t="inlineStr">
        <is>
          <t>Fälligkeit</t>
        </is>
      </c>
      <c r="B19" s="45" t="inlineStr">
        <is>
          <t>Datum</t>
        </is>
      </c>
      <c r="C19" s="45" t="inlineStr">
        <is>
          <t>TT.MM.JJJJ</t>
        </is>
      </c>
      <c r="D19" s="45" t="inlineStr">
        <is>
          <t>Ja</t>
        </is>
      </c>
      <c r="E19" s="45" t="inlineStr">
        <is>
          <t>Eingabe</t>
        </is>
      </c>
      <c r="F19" s="45" t="inlineStr">
        <is>
          <t>Rückstand und Überfällig-Kennzeichen bleiben leer; Prüfhinweis erscheint.</t>
        </is>
      </c>
      <c r="G19" s="45" t="inlineStr">
        <is>
          <t>Warnbereich zwei Jahre vor oder nach aktuellem Datum.</t>
        </is>
      </c>
    </row>
    <row r="20" ht="43" customHeight="1">
      <c r="A20" s="44" t="inlineStr">
        <is>
          <t>Aktuelle Phase</t>
        </is>
      </c>
      <c r="B20" s="44" t="inlineStr">
        <is>
          <t>Auswahlliste</t>
        </is>
      </c>
      <c r="C20" s="44" t="inlineStr">
        <is>
          <t>–</t>
        </is>
      </c>
      <c r="D20" s="44" t="inlineStr">
        <is>
          <t>Ja</t>
        </is>
      </c>
      <c r="E20" s="44" t="inlineStr">
        <is>
          <t>Eingabe</t>
        </is>
      </c>
      <c r="F20" s="44" t="inlineStr">
        <is>
          <t>Prüfhinweis „Phase fehlt“.</t>
        </is>
      </c>
      <c r="G20" s="44" t="inlineStr">
        <is>
          <t>Stabile Phasenwerte.</t>
        </is>
      </c>
    </row>
    <row r="21" ht="43" customHeight="1">
      <c r="A21" s="45" t="inlineStr">
        <is>
          <t>Anlage</t>
        </is>
      </c>
      <c r="B21" s="45" t="inlineStr">
        <is>
          <t>Auswahlliste</t>
        </is>
      </c>
      <c r="C21" s="45" t="inlineStr">
        <is>
          <t>–</t>
        </is>
      </c>
      <c r="D21" s="45" t="inlineStr">
        <is>
          <t>Nein</t>
        </is>
      </c>
      <c r="E21" s="45" t="inlineStr">
        <is>
          <t>Eingabe</t>
        </is>
      </c>
      <c r="F21" s="45" t="inlineStr">
        <is>
          <t>Leere Zelle ist zulässig.</t>
        </is>
      </c>
      <c r="G21" s="45" t="inlineStr">
        <is>
          <t>Nur bei vorhandener Zuordnung pflegen.</t>
        </is>
      </c>
    </row>
    <row r="22" ht="43" customHeight="1">
      <c r="A22" s="44" t="inlineStr">
        <is>
          <t>Verantwortungsrolle</t>
        </is>
      </c>
      <c r="B22" s="44" t="inlineStr">
        <is>
          <t>Auswahlliste</t>
        </is>
      </c>
      <c r="C22" s="44" t="inlineStr">
        <is>
          <t>–</t>
        </is>
      </c>
      <c r="D22" s="44" t="inlineStr">
        <is>
          <t>Ja</t>
        </is>
      </c>
      <c r="E22" s="44" t="inlineStr">
        <is>
          <t>Eingabe</t>
        </is>
      </c>
      <c r="F22" s="44" t="inlineStr">
        <is>
          <t>Prüfhinweis; keine personenbezogene Angabe.</t>
        </is>
      </c>
      <c r="G22" s="44" t="inlineStr">
        <is>
          <t>Betriebliche Rolle auswählen.</t>
        </is>
      </c>
    </row>
    <row r="23" ht="43" customHeight="1">
      <c r="A23" s="45" t="inlineStr">
        <is>
          <t>Status</t>
        </is>
      </c>
      <c r="B23" s="45" t="inlineStr">
        <is>
          <t>Auswahlliste</t>
        </is>
      </c>
      <c r="C23" s="45" t="inlineStr">
        <is>
          <t>–</t>
        </is>
      </c>
      <c r="D23" s="45" t="inlineStr">
        <is>
          <t>Ja</t>
        </is>
      </c>
      <c r="E23" s="45" t="inlineStr">
        <is>
          <t>Eingabe</t>
        </is>
      </c>
      <c r="F23" s="45" t="inlineStr">
        <is>
          <t>Rückstandsstatus bleibt leer; Prüfhinweis erscheint.</t>
        </is>
      </c>
      <c r="G23" s="45" t="inlineStr">
        <is>
          <t>Status/Menge wird auf Widerspruch geprüft.</t>
        </is>
      </c>
    </row>
    <row r="24" ht="43" customHeight="1">
      <c r="A24" s="44" t="inlineStr">
        <is>
          <t>Priorität</t>
        </is>
      </c>
      <c r="B24" s="44" t="inlineStr">
        <is>
          <t>Auswahlliste</t>
        </is>
      </c>
      <c r="C24" s="44" t="inlineStr">
        <is>
          <t>–</t>
        </is>
      </c>
      <c r="D24" s="44" t="inlineStr">
        <is>
          <t>Ja</t>
        </is>
      </c>
      <c r="E24" s="44" t="inlineStr">
        <is>
          <t>Eingabe</t>
        </is>
      </c>
      <c r="F24" s="44" t="inlineStr">
        <is>
          <t>Prüfhinweis „Priorität fehlt“.</t>
        </is>
      </c>
      <c r="G24" s="44" t="inlineStr">
        <is>
          <t>Manuell abgestimmte Priorität.</t>
        </is>
      </c>
    </row>
    <row r="25" ht="43" customHeight="1">
      <c r="A25" s="45" t="inlineStr">
        <is>
          <t>Offene Menge</t>
        </is>
      </c>
      <c r="B25" s="45" t="inlineStr">
        <is>
          <t>Zahl</t>
        </is>
      </c>
      <c r="C25" s="45" t="inlineStr">
        <is>
          <t>Stk</t>
        </is>
      </c>
      <c r="D25" s="45" t="inlineStr">
        <is>
          <t>Automatisch</t>
        </is>
      </c>
      <c r="E25" s="45" t="inlineStr">
        <is>
          <t>Formel</t>
        </is>
      </c>
      <c r="F25" s="45" t="inlineStr">
        <is>
          <t>Bleibt bei leerer Auftrag-ID oder fehlerhafter Mengenbasis leer.</t>
        </is>
      </c>
      <c r="G25" s="45" t="inlineStr">
        <is>
          <t>MAX aus Auftragsmenge minus Fertigmenge.</t>
        </is>
      </c>
    </row>
    <row r="26" ht="43" customHeight="1">
      <c r="A26" s="44" t="inlineStr">
        <is>
          <t>Tage Rückstand</t>
        </is>
      </c>
      <c r="B26" s="44" t="inlineStr">
        <is>
          <t>Zahl</t>
        </is>
      </c>
      <c r="C26" s="44" t="inlineStr">
        <is>
          <t>Tage</t>
        </is>
      </c>
      <c r="D26" s="44" t="inlineStr">
        <is>
          <t>Automatisch</t>
        </is>
      </c>
      <c r="E26" s="44" t="inlineStr">
        <is>
          <t>Formel</t>
        </is>
      </c>
      <c r="F26" s="44" t="inlineStr">
        <is>
          <t>Bleibt ohne Fälligkeit oder Status leer.</t>
        </is>
      </c>
      <c r="G26" s="44" t="inlineStr">
        <is>
          <t>Mindestens 0; erledigte Aufträge erhalten 0.</t>
        </is>
      </c>
    </row>
    <row r="27" ht="43" customHeight="1">
      <c r="A27" s="45" t="inlineStr">
        <is>
          <t>Überfällig</t>
        </is>
      </c>
      <c r="B27" s="45" t="inlineStr">
        <is>
          <t>Text</t>
        </is>
      </c>
      <c r="C27" s="45" t="inlineStr">
        <is>
          <t>Ja/Nein</t>
        </is>
      </c>
      <c r="D27" s="45" t="inlineStr">
        <is>
          <t>Automatisch</t>
        </is>
      </c>
      <c r="E27" s="45" t="inlineStr">
        <is>
          <t>Formel</t>
        </is>
      </c>
      <c r="F27" s="45" t="inlineStr">
        <is>
          <t>Bleibt ohne erforderliche Basiswerte leer.</t>
        </is>
      </c>
      <c r="G27" s="45" t="inlineStr">
        <is>
          <t>Ja nur bei offener Menge und Rückstand größer 0.</t>
        </is>
      </c>
    </row>
    <row r="28" ht="43" customHeight="1">
      <c r="A28" s="44" t="inlineStr">
        <is>
          <t>Planzeit</t>
        </is>
      </c>
      <c r="B28" s="44" t="inlineStr">
        <is>
          <t>Zahl</t>
        </is>
      </c>
      <c r="C28" s="44" t="inlineStr">
        <is>
          <t>Min/Stk</t>
        </is>
      </c>
      <c r="D28" s="44" t="inlineStr">
        <is>
          <t>Automatisch</t>
        </is>
      </c>
      <c r="E28" s="44" t="inlineStr">
        <is>
          <t>VLOOKUP</t>
        </is>
      </c>
      <c r="F28" s="44" t="inlineStr">
        <is>
          <t>Bleibt bei leerem oder nicht gefundenem Produkt leer.</t>
        </is>
      </c>
      <c r="G28" s="44" t="inlineStr">
        <is>
          <t>Nachschlag aus Parameter A6:B10.</t>
        </is>
      </c>
    </row>
    <row r="29" ht="43" customHeight="1">
      <c r="A29" s="45" t="inlineStr">
        <is>
          <t>Restaufwand</t>
        </is>
      </c>
      <c r="B29" s="45" t="inlineStr">
        <is>
          <t>Zahl</t>
        </is>
      </c>
      <c r="C29" s="45" t="inlineStr">
        <is>
          <t>h</t>
        </is>
      </c>
      <c r="D29" s="45" t="inlineStr">
        <is>
          <t>Automatisch</t>
        </is>
      </c>
      <c r="E29" s="45" t="inlineStr">
        <is>
          <t>Formel</t>
        </is>
      </c>
      <c r="F29" s="45" t="inlineStr">
        <is>
          <t>Bleibt ohne offene Menge oder Planzeit leer.</t>
        </is>
      </c>
      <c r="G29" s="45" t="inlineStr">
        <is>
          <t>Offene Menge mal Planzeit geteilt durch 60.</t>
        </is>
      </c>
    </row>
    <row r="30" ht="43" customHeight="1">
      <c r="A30" s="44" t="inlineStr">
        <is>
          <t>Prüfhinweis</t>
        </is>
      </c>
      <c r="B30" s="44" t="inlineStr">
        <is>
          <t>Text</t>
        </is>
      </c>
      <c r="C30" s="44" t="inlineStr">
        <is>
          <t>–</t>
        </is>
      </c>
      <c r="D30" s="44" t="inlineStr">
        <is>
          <t>Automatisch</t>
        </is>
      </c>
      <c r="E30" s="44" t="inlineStr">
        <is>
          <t>Formel</t>
        </is>
      </c>
      <c r="F30" s="44" t="inlineStr">
        <is>
          <t>Bleibt bei leerer Auftrag-ID leer.</t>
        </is>
      </c>
      <c r="G30" s="44" t="inlineStr">
        <is>
          <t>OK oder erster erkannter Prüfbedarf.</t>
        </is>
      </c>
    </row>
    <row r="31" ht="43" customHeight="1">
      <c r="A31" s="45" t="inlineStr">
        <is>
          <t>Technischer Rangwert</t>
        </is>
      </c>
      <c r="B31" s="45" t="inlineStr">
        <is>
          <t>Zahl</t>
        </is>
      </c>
      <c r="C31" s="45" t="inlineStr">
        <is>
          <t>Tag und Zeilenanteil</t>
        </is>
      </c>
      <c r="D31" s="45" t="inlineStr">
        <is>
          <t>Automatisch</t>
        </is>
      </c>
      <c r="E31" s="45" t="inlineStr">
        <is>
          <t>Formel, ausgeblendet</t>
        </is>
      </c>
      <c r="F31" s="45" t="inlineStr">
        <is>
          <t>Bleibt ohne überfälligen Auftrag leer.</t>
        </is>
      </c>
      <c r="G31" s="45" t="inlineStr">
        <is>
          <t>Eindeutige Sortierhilfe für die Top-Liste.</t>
        </is>
      </c>
    </row>
    <row r="32"/>
    <row r="33"/>
    <row r="34">
      <c r="A34" s="42" t="inlineStr">
        <is>
          <t>Kontrollierbare Formeln und erwartete Beispielergebnisse</t>
        </is>
      </c>
    </row>
    <row r="35" ht="48" customHeight="1">
      <c r="A35" s="46" t="inlineStr">
        <is>
          <t>Erste vorbereitete Zeile 6</t>
        </is>
      </c>
      <c r="B35" s="47" t="inlineStr">
        <is>
          <t>L6 berechnet MAX(0,D6−E6) und ergibt 400 Stk. M6 ergibt 25 Tage. N6 ergibt „Ja“. O6 liefert per VLOOKUP 1,80 Min/Stk. P6 ergibt 12,00 h.</t>
        </is>
      </c>
    </row>
    <row r="36" ht="48" customHeight="1">
      <c r="A36" s="48" t="inlineStr">
        <is>
          <t>Normalfall</t>
        </is>
      </c>
      <c r="B36" s="49" t="inlineStr">
        <is>
          <t>Beim Ausgangsstichtag 09.09.2026 ergeben die zehn Beispiele 5 überfällige Aufträge, 1.400 offene Stück, 62,83 Reststunden und maximal 40 Rückstandstage.</t>
        </is>
      </c>
    </row>
    <row r="37" ht="48" customHeight="1">
      <c r="A37" s="46" t="inlineStr">
        <is>
          <t>Kapazitätskontrolle</t>
        </is>
      </c>
      <c r="B37" s="47" t="inlineStr">
        <is>
          <t>Parameter Q6 mit 5 Arbeitstagen und Q7 mit 48 Stunden ergeben 240,00 h Kapazität. 62,83 h Rückstand entsprechen rund 26,18 %.</t>
        </is>
      </c>
    </row>
    <row r="38" ht="48" customHeight="1">
      <c r="A38" s="48" t="inlineStr">
        <is>
          <t>Grenzfall Zeile 14</t>
        </is>
      </c>
      <c r="B38" s="49" t="inlineStr">
        <is>
          <t>Die Fälligkeit entspricht dem Stichtag. M14 ergibt 0 Tage und N14 ergibt „Nein“, weil ein Auftrag erst bei einem positiven Rückstand als überfällig gilt.</t>
        </is>
      </c>
    </row>
    <row r="39" ht="48" customHeight="1">
      <c r="A39" s="46" t="inlineStr">
        <is>
          <t>Leerfall Zeile 15</t>
        </is>
      </c>
      <c r="B39" s="47" t="inlineStr">
        <is>
          <t>Die Fälligkeit fehlt absichtlich. M15 und N15 bleiben leer; Q15 meldet „Fälligkeit fehlt“.</t>
        </is>
      </c>
    </row>
    <row r="40" ht="48" customHeight="1">
      <c r="A40" s="48" t="inlineStr">
        <is>
          <t>Mittlere vorbereitete Zeile 55</t>
        </is>
      </c>
      <c r="B40" s="49" t="inlineStr">
        <is>
          <t>Bei leerer Auftrag-ID bleiben L55:R55 leer. Nach Eingabe einer ID greifen Formeln, Validierungen und Hinweise automatisch auf dieselbe Zeile zu.</t>
        </is>
      </c>
    </row>
    <row r="41" ht="48" customHeight="1">
      <c r="A41" s="46" t="inlineStr">
        <is>
          <t>Letzte vorbereitete Zeile 105</t>
        </is>
      </c>
      <c r="B41" s="47" t="inlineStr">
        <is>
          <t>Bei leerer Auftrag-ID bleiben L105:R105 leer. Die vollständigen Validierungs- und Formatierungsbereiche enden in Zeile 105.</t>
        </is>
      </c>
    </row>
    <row r="42" ht="48" customHeight="1">
      <c r="A42" s="48" t="inlineStr">
        <is>
          <t>Top-Liste</t>
        </is>
      </c>
      <c r="B42" s="49" t="inlineStr">
        <is>
          <t>Nach Neuberechnung steht im Ausgangsbeispiel Auftrag FR-2026-005 mit 40 Rückstandstagen an erster Stelle.</t>
        </is>
      </c>
    </row>
    <row r="43" ht="48" customHeight="1">
      <c r="A43" s="46" t="inlineStr">
        <is>
          <t>Duplikatkontrolle</t>
        </is>
      </c>
      <c r="B43" s="47" t="inlineStr">
        <is>
          <t>Eine doppelte Auftrag-ID wird farbig markiert, aber nicht automatisch gelöscht oder zusammengeführt. Die fachliche Bereinigung erfolgt manuell.</t>
        </is>
      </c>
    </row>
    <row r="44" ht="48" customHeight="1">
      <c r="A44" s="48" t="inlineStr">
        <is>
          <t>Manuelle Schlusskontrolle</t>
        </is>
      </c>
      <c r="B44" s="49" t="inlineStr">
        <is>
          <t>Prüfhinweise müssen nachvollzogen, Mengen mit dem tatsächlichen Arbeitsstand verglichen und Prioritäten im betrieblichen Abstimmungsprozess bestätigt werden.</t>
        </is>
      </c>
    </row>
  </sheetData>
  <mergeCells count="1">
    <mergeCell ref="A1:G1"/>
  </mergeCells>
  <pageMargins left="0.3" right="0.3" top="0.5" bottom="0.5" header="0.5" footer="0.5"/>
  <pageSetup orientation="landscape"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Fiktive Fertigungsplanung</dc:creator>
  <dc:title xmlns:dc="http://purl.org/dc/elements/1.1/">Fertigungsrückstand</dc:title>
  <dc:description xmlns:dc="http://purl.org/dc/elements/1.1/">Arbeitsmappe zur manuellen Bewertung von Fertigungsrückständen ohne ERP- oder MES-Anbindung.</dc:description>
  <dc:subject xmlns:dc="http://purl.org/dc/elements/1.1/">Manuelle Priorisierung überfälliger Fertigungsaufträge</dc:subject>
  <dcterms:created xmlns:dcterms="http://purl.org/dc/terms/" xmlns:xsi="http://www.w3.org/2001/XMLSchema-instance" xsi:type="dcterms:W3CDTF">2026-09-09T10:31:12Z</dcterms:created>
  <dcterms:modified xmlns:dcterms="http://purl.org/dc/terms/" xmlns:xsi="http://www.w3.org/2001/XMLSchema-instance" xsi:type="dcterms:W3CDTF">2026-09-09T10:31:13+00:00Z</dcterms:modified>
</cp:coreProperties>
</file>