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Fertigungsreihenfolge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0" hidden="1">'Zusammenfassung'!$A$4:$C$14</definedName>
    <definedName name="_xlnm._FilterDatabase" localSheetId="1" hidden="1">'Fertigungsreihenfolge'!$A$5:$Q$105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 hh:mm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6F72"/>
      <sz val="9"/>
    </font>
    <font>
      <name val="Calibri"/>
      <b val="1"/>
      <color rgb="00FFFFFF"/>
      <sz val="10"/>
    </font>
    <font>
      <name val="Calibri"/>
      <color rgb="0024383D"/>
      <sz val="10"/>
    </font>
    <font>
      <name val="Calibri"/>
      <b val="1"/>
      <color rgb="0024383D"/>
      <sz val="10"/>
    </font>
    <font>
      <name val="Calibri"/>
      <b val="1"/>
      <color rgb="00B8441C"/>
      <sz val="10"/>
    </font>
    <font>
      <name val="Calibri"/>
      <b val="1"/>
      <color rgb="001F4E78"/>
      <sz val="10"/>
    </font>
  </fonts>
  <fills count="13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E7ECEB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FFD966"/>
      </patternFill>
    </fill>
    <fill>
      <patternFill patternType="solid">
        <fgColor rgb="00F4B183"/>
      </patternFill>
    </fill>
    <fill>
      <patternFill patternType="solid">
        <fgColor rgb="00C00000"/>
      </patternFill>
    </fill>
    <fill>
      <patternFill patternType="solid">
        <fgColor rgb="00D9EAF7"/>
      </patternFill>
    </fill>
    <fill>
      <patternFill patternType="solid">
        <fgColor rgb="00397A62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0" fontId="5" fillId="0" borderId="0" pivotButton="0" quotePrefix="0" xfId="0"/>
    <xf numFmtId="0" fontId="5" fillId="0" borderId="0" applyAlignment="1" pivotButton="0" quotePrefix="0" xfId="0">
      <alignment horizontal="left" vertical="center"/>
    </xf>
    <xf numFmtId="164" fontId="4" fillId="5" borderId="1" pivotButton="0" quotePrefix="0" xfId="0"/>
    <xf numFmtId="4" fontId="4" fillId="5" borderId="1" pivotButton="0" quotePrefix="0" xfId="0"/>
    <xf numFmtId="3" fontId="4" fillId="5" borderId="1" applyAlignment="1" pivotButton="0" quotePrefix="0" xfId="0">
      <alignment horizontal="center" vertical="center"/>
    </xf>
    <xf numFmtId="0" fontId="4" fillId="7" borderId="1" applyAlignment="1" applyProtection="1" pivotButton="0" quotePrefix="0" xfId="0">
      <alignment horizontal="left" vertical="center"/>
      <protection locked="0" hidden="0"/>
    </xf>
    <xf numFmtId="3" fontId="4" fillId="7" borderId="1" applyAlignment="1" applyProtection="1" pivotButton="0" quotePrefix="0" xfId="0">
      <alignment horizontal="center" vertical="center"/>
      <protection locked="0" hidden="0"/>
    </xf>
    <xf numFmtId="0" fontId="4" fillId="7" borderId="1" applyAlignment="1" applyProtection="1" pivotButton="0" quotePrefix="0" xfId="0">
      <alignment horizontal="center" vertical="center"/>
      <protection locked="0" hidden="0"/>
    </xf>
    <xf numFmtId="3" fontId="4" fillId="7" borderId="1" applyAlignment="1" applyProtection="1" pivotButton="0" quotePrefix="0" xfId="0">
      <alignment horizontal="right" vertical="center"/>
      <protection locked="0" hidden="0"/>
    </xf>
    <xf numFmtId="4" fontId="4" fillId="7" borderId="1" applyAlignment="1" applyProtection="1" pivotButton="0" quotePrefix="0" xfId="0">
      <alignment horizontal="right" vertical="center"/>
      <protection locked="0" hidden="0"/>
    </xf>
    <xf numFmtId="164" fontId="4" fillId="7" borderId="1" applyAlignment="1" applyProtection="1" pivotButton="0" quotePrefix="0" xfId="0">
      <alignment horizontal="center" vertical="center"/>
      <protection locked="0" hidden="0"/>
    </xf>
    <xf numFmtId="0" fontId="4" fillId="7" borderId="1" applyAlignment="1" applyProtection="1" pivotButton="0" quotePrefix="0" xfId="0">
      <alignment horizontal="left" vertical="center" wrapText="1"/>
      <protection locked="0" hidden="0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64" fontId="4" fillId="7" borderId="1" applyAlignment="1" applyProtection="1" pivotButton="0" quotePrefix="0" xfId="0">
      <alignment horizontal="right" vertical="center"/>
      <protection locked="0" hidden="0"/>
    </xf>
    <xf numFmtId="0" fontId="5" fillId="4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6" fillId="8" borderId="1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left" vertical="center" wrapText="1"/>
    </xf>
    <xf numFmtId="0" fontId="3" fillId="10" borderId="1" applyAlignment="1" pivotButton="0" quotePrefix="0" xfId="0">
      <alignment horizontal="left" vertical="center" wrapText="1"/>
    </xf>
    <xf numFmtId="0" fontId="7" fillId="11" borderId="1" applyAlignment="1" pivotButton="0" quotePrefix="0" xfId="0">
      <alignment horizontal="left" vertical="center" wrapText="1"/>
    </xf>
    <xf numFmtId="0" fontId="3" fillId="12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164" fontId="4" fillId="5" borderId="1" pivotButton="0" quotePrefix="0" xfId="0"/>
    <xf numFmtId="164" fontId="4" fillId="7" borderId="1" applyAlignment="1" applyProtection="1" pivotButton="0" quotePrefix="0" xfId="0">
      <alignment horizontal="center" vertical="center"/>
      <protection locked="0" hidden="0"/>
    </xf>
    <xf numFmtId="164" fontId="4" fillId="5" borderId="1" applyAlignment="1" pivotButton="0" quotePrefix="0" xfId="0">
      <alignment horizontal="center" vertical="center"/>
    </xf>
    <xf numFmtId="164" fontId="4" fillId="7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5">
    <dxf>
      <font>
        <name val="Calibri"/>
        <b val="1"/>
        <color rgb="00B8441C"/>
        <sz val="10"/>
      </font>
      <fill>
        <patternFill patternType="solid">
          <fgColor rgb="00F4B183"/>
        </patternFill>
      </fill>
    </dxf>
    <dxf>
      <font>
        <name val="Calibri"/>
        <b val="1"/>
        <color rgb="00FFFFFF"/>
        <sz val="10"/>
      </font>
      <fill>
        <patternFill patternType="solid">
          <fgColor rgb="00C00000"/>
        </patternFill>
      </fill>
    </dxf>
    <dxf>
      <font>
        <name val="Calibri"/>
        <b val="1"/>
        <color rgb="00FFFFFF"/>
        <sz val="10"/>
      </font>
      <fill>
        <patternFill patternType="solid">
          <fgColor rgb="00397A62"/>
        </patternFill>
      </fill>
    </dxf>
    <dxf>
      <font>
        <name val="Calibri"/>
        <b val="1"/>
        <color rgb="00B8441C"/>
        <sz val="10"/>
      </font>
      <fill>
        <patternFill patternType="solid">
          <fgColor rgb="00FFD966"/>
        </patternFill>
      </fill>
    </dxf>
    <dxf>
      <font>
        <name val="Calibri"/>
        <b val="1"/>
        <color rgb="001F4E78"/>
        <sz val="10"/>
      </font>
      <fill>
        <patternFill patternType="solid">
          <fgColor rgb="00D9EA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12A32"/>
    <outlinePr summaryBelow="1" summaryRight="1"/>
    <pageSetUpPr/>
  </sheetPr>
  <dimension ref="A1:E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3" customWidth="1" min="3" max="3"/>
    <col width="28" customWidth="1" min="4" max="4"/>
    <col width="58" customWidth="1" min="5" max="5"/>
  </cols>
  <sheetData>
    <row r="1" ht="30" customHeight="1">
      <c r="A1" s="1" t="inlineStr">
        <is>
          <t>Fertigungsreihenfolge – Zusammenfassung</t>
        </is>
      </c>
    </row>
    <row r="2" ht="30" customHeight="1">
      <c r="A2" s="2" t="inlineStr">
        <is>
          <t>Kennzahlen zur aktuell eingetragenen Zeilenreihenfolge; es erfolgt keine automatische Priorisierung.</t>
        </is>
      </c>
    </row>
    <row r="3"/>
    <row r="4">
      <c r="A4" s="3" t="inlineStr">
        <is>
          <t>Kennzahl</t>
        </is>
      </c>
      <c r="B4" s="3" t="inlineStr">
        <is>
          <t>Wert</t>
        </is>
      </c>
      <c r="C4" s="3" t="inlineStr">
        <is>
          <t>Einheit</t>
        </is>
      </c>
      <c r="D4" s="3" t="inlineStr">
        <is>
          <t>Planungsannahme</t>
        </is>
      </c>
      <c r="E4" s="3" t="inlineStr">
        <is>
          <t>Wert oder Aussage</t>
        </is>
      </c>
    </row>
    <row r="5" ht="24" customHeight="1">
      <c r="A5" s="4" t="inlineStr">
        <is>
          <t>Eingetragene Aufträge</t>
        </is>
      </c>
      <c r="B5" s="5">
        <f>COUNTIF(Fertigungsreihenfolge!$B$6:$B$105,"&lt;&gt;")</f>
        <v/>
      </c>
      <c r="C5" s="4" t="inlineStr">
        <is>
          <t>Aufträge</t>
        </is>
      </c>
      <c r="D5" s="6" t="inlineStr">
        <is>
          <t>Planbeginn</t>
        </is>
      </c>
      <c r="E5" s="37">
        <f>Parameter!$B$2</f>
        <v/>
      </c>
    </row>
    <row r="6" ht="24" customHeight="1">
      <c r="A6" s="8" t="inlineStr">
        <is>
          <t>Gesamtmenge</t>
        </is>
      </c>
      <c r="B6" s="5">
        <f>SUM(Fertigungsreihenfolge!$F$6:$F$105)</f>
        <v/>
      </c>
      <c r="C6" s="8" t="inlineStr">
        <is>
          <t>Stück</t>
        </is>
      </c>
      <c r="D6" s="9" t="inlineStr">
        <is>
          <t>Warnschwelle Wartezeit</t>
        </is>
      </c>
      <c r="E6" s="10">
        <f>Parameter!$B$6</f>
        <v/>
      </c>
    </row>
    <row r="7" ht="24" customHeight="1">
      <c r="A7" s="4" t="inlineStr">
        <is>
          <t>Produktionsdauer</t>
        </is>
      </c>
      <c r="B7" s="11">
        <f>SUM(Fertigungsreihenfolge!$G$6:$G$105)</f>
        <v/>
      </c>
      <c r="C7" s="4" t="inlineStr">
        <is>
          <t>h</t>
        </is>
      </c>
      <c r="D7" s="6" t="inlineStr">
        <is>
          <t>Warnschwelle Terminabweichung</t>
        </is>
      </c>
      <c r="E7" s="10">
        <f>Parameter!$B$7</f>
        <v/>
      </c>
    </row>
    <row r="8" ht="24" customHeight="1">
      <c r="A8" s="8" t="inlineStr">
        <is>
          <t>Rüstzeit</t>
        </is>
      </c>
      <c r="B8" s="11">
        <f>SUM(Fertigungsreihenfolge!$L$6:$L$105)</f>
        <v/>
      </c>
      <c r="C8" s="8" t="inlineStr">
        <is>
          <t>h</t>
        </is>
      </c>
      <c r="D8" s="9" t="inlineStr">
        <is>
          <t>Aktueller Prüfhinweis</t>
        </is>
      </c>
      <c r="E8" s="12">
        <f>IF(B5=0,"Aufträge eintragen",IF(B12&gt;0,"Terminabweichungen prüfen",IF(B10&gt;Parameter!$B$6,"Wartezeiten prüfen","Reihenfolge fachlich prüfen")))</f>
        <v/>
      </c>
    </row>
    <row r="9" ht="24" customHeight="1">
      <c r="A9" s="4" t="inlineStr">
        <is>
          <t>Wartezeit</t>
        </is>
      </c>
      <c r="B9" s="11">
        <f>SUM(Fertigungsreihenfolge!$O$6:$O$105)</f>
        <v/>
      </c>
      <c r="C9" s="4" t="inlineStr">
        <is>
          <t>h</t>
        </is>
      </c>
      <c r="D9" s="6" t="inlineStr">
        <is>
          <t>Reihenfolgeprinzip</t>
        </is>
      </c>
      <c r="E9" s="6" t="inlineStr">
        <is>
          <t>Die aktuelle Zeilenfolge ist die geplante Fertigungsfolge.</t>
        </is>
      </c>
    </row>
    <row r="10" ht="24" customHeight="1">
      <c r="A10" s="8" t="inlineStr">
        <is>
          <t>Größte Wartezeit</t>
        </is>
      </c>
      <c r="B10" s="11">
        <f>IF(B5=0,"",MAX(Fertigungsreihenfolge!$O$6:$O$105))</f>
        <v/>
      </c>
      <c r="C10" s="8" t="inlineStr">
        <is>
          <t>h</t>
        </is>
      </c>
      <c r="D10" s="9" t="inlineStr">
        <is>
          <t>Änderungen</t>
        </is>
      </c>
      <c r="E10" s="9" t="inlineStr">
        <is>
          <t>Aufträge nur als vollständige Zeilen verschieben.</t>
        </is>
      </c>
    </row>
    <row r="11" ht="24" customHeight="1">
      <c r="A11" s="4" t="inlineStr">
        <is>
          <t>Gruppenwechsel</t>
        </is>
      </c>
      <c r="B11" s="5">
        <f>COUNTIF(Fertigungsreihenfolge!$K$6:$K$105,"Gruppenwechsel")</f>
        <v/>
      </c>
      <c r="C11" s="4" t="inlineStr">
        <is>
          <t>Wechsel</t>
        </is>
      </c>
      <c r="D11" s="6" t="inlineStr">
        <is>
          <t>Abgrenzung</t>
        </is>
      </c>
      <c r="E11" s="6" t="inlineStr">
        <is>
          <t>Keine Kapazitäts-, Maschinen-, Personal- oder Ist-Datenplanung.</t>
        </is>
      </c>
    </row>
    <row r="12">
      <c r="A12" s="8" t="inlineStr">
        <is>
          <t>Verspätete Aufträge</t>
        </is>
      </c>
      <c r="B12" s="5">
        <f>COUNTIF(Fertigungsreihenfolge!$Q$6:$Q$105,"Verspätet")</f>
        <v/>
      </c>
      <c r="C12" s="8" t="inlineStr">
        <is>
          <t>Aufträge</t>
        </is>
      </c>
    </row>
    <row r="13">
      <c r="A13" s="4" t="inlineStr">
        <is>
          <t>Größte Terminabweichung</t>
        </is>
      </c>
      <c r="B13" s="11">
        <f>IF(B5=0,"",MAX(Fertigungsreihenfolge!$P$6:$P$105))</f>
        <v/>
      </c>
      <c r="C13" s="4" t="inlineStr">
        <is>
          <t>h</t>
        </is>
      </c>
    </row>
    <row r="14">
      <c r="A14" s="8" t="inlineStr">
        <is>
          <t>Pünktlichkeitsquote</t>
        </is>
      </c>
      <c r="B14" s="38">
        <f>IFERROR(COUNTIF(Fertigungsreihenfolge!$Q$6:$Q$105,"Pünktlich")/COUNTIF(Fertigungsreihenfolge!$B$6:$B$105,"&lt;&gt;"),"")</f>
        <v/>
      </c>
      <c r="C14" s="8" t="inlineStr">
        <is>
          <t>%</t>
        </is>
      </c>
    </row>
  </sheetData>
  <autoFilter ref="A4:C14"/>
  <mergeCells count="1">
    <mergeCell ref="A1:E1"/>
  </mergeCells>
  <conditionalFormatting sqref="B10">
    <cfRule type="expression" priority="1" dxfId="0" stopIfTrue="1">
      <formula>$B10&gt;Parameter!$B$6</formula>
    </cfRule>
  </conditionalFormatting>
  <conditionalFormatting sqref="B12">
    <cfRule type="expression" priority="2" dxfId="1" stopIfTrue="1">
      <formula>$B12&gt;0</formula>
    </cfRule>
  </conditionalFormatting>
  <conditionalFormatting sqref="B14">
    <cfRule type="expression" priority="3" dxfId="2" stopIfTrue="1">
      <formula>$B14=1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/>
  </sheetPr>
  <dimension ref="A1:Q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14" customWidth="1" min="4" max="4"/>
    <col width="12" customWidth="1" min="5" max="5"/>
    <col width="15" customWidth="1" min="6" max="6"/>
    <col width="19" customWidth="1" min="7" max="7"/>
    <col width="18" customWidth="1" min="8" max="8"/>
    <col width="18" customWidth="1" min="9" max="9"/>
    <col width="34" customWidth="1" min="10" max="10"/>
    <col width="18" customWidth="1" min="11" max="11"/>
    <col width="13" customWidth="1" min="12" max="12"/>
    <col width="18" customWidth="1" min="13" max="13"/>
    <col width="18" customWidth="1" min="14" max="14"/>
    <col width="15" customWidth="1" min="15" max="15"/>
    <col width="21" customWidth="1" min="16" max="16"/>
    <col width="16" customWidth="1" min="17" max="17"/>
  </cols>
  <sheetData>
    <row r="1" ht="30" customHeight="1">
      <c r="A1" s="1" t="inlineStr">
        <is>
          <t>Fertigungsreihenfolge</t>
        </is>
      </c>
    </row>
    <row r="2" ht="30" customHeight="1">
      <c r="A2" s="14" t="inlineStr">
        <is>
          <t>Nutzung</t>
        </is>
      </c>
      <c r="B2" s="2" t="inlineStr">
        <is>
          <t>Aktuelle Zeilenfolge = Fertigungsfolge.</t>
        </is>
      </c>
      <c r="F2" s="14" t="inlineStr">
        <is>
          <t>Änderung</t>
        </is>
      </c>
      <c r="G2" s="2" t="inlineStr">
        <is>
          <t>Nur vollständige Auftragszeilen verschieben.</t>
        </is>
      </c>
      <c r="L2" s="14" t="inlineStr">
        <is>
          <t>Abgrenzung</t>
        </is>
      </c>
      <c r="M2" s="2" t="inlineStr">
        <is>
          <t>Keine automatische Priorisierung.</t>
        </is>
      </c>
    </row>
    <row r="3">
      <c r="A3" s="15" t="inlineStr">
        <is>
          <t>Planbeginn</t>
        </is>
      </c>
      <c r="B3" s="39">
        <f>Parameter!$B$2</f>
        <v/>
      </c>
      <c r="D3" s="15" t="inlineStr">
        <is>
          <t>Schwelle Warten [h]</t>
        </is>
      </c>
      <c r="E3" s="17">
        <f>Parameter!$B$6</f>
        <v/>
      </c>
      <c r="G3" s="15" t="inlineStr">
        <is>
          <t>Schwelle Abweichung [h]</t>
        </is>
      </c>
      <c r="H3" s="17">
        <f>Parameter!$B$7</f>
        <v/>
      </c>
    </row>
    <row r="4"/>
    <row r="5" ht="44" customHeight="1">
      <c r="A5" s="3" t="inlineStr">
        <is>
          <t>Position</t>
        </is>
      </c>
      <c r="B5" s="3" t="inlineStr">
        <is>
          <t>Auftragskennung</t>
        </is>
      </c>
      <c r="C5" s="3" t="inlineStr">
        <is>
          <t>Priorität</t>
        </is>
      </c>
      <c r="D5" s="3" t="inlineStr">
        <is>
          <t>Referenz</t>
        </is>
      </c>
      <c r="E5" s="3" t="inlineStr">
        <is>
          <t>Rüstgruppe</t>
        </is>
      </c>
      <c r="F5" s="3" t="inlineStr">
        <is>
          <t>Menge [Stück]</t>
        </is>
      </c>
      <c r="G5" s="3" t="inlineStr">
        <is>
          <t>Produktionsdauer [h]</t>
        </is>
      </c>
      <c r="H5" s="3" t="inlineStr">
        <is>
          <t>Frühester Start</t>
        </is>
      </c>
      <c r="I5" s="3" t="inlineStr">
        <is>
          <t>Soll-Ende</t>
        </is>
      </c>
      <c r="J5" s="3" t="inlineStr">
        <is>
          <t>Planungshinweis</t>
        </is>
      </c>
      <c r="K5" s="3" t="inlineStr">
        <is>
          <t>Wechselart</t>
        </is>
      </c>
      <c r="L5" s="3" t="inlineStr">
        <is>
          <t>Rüstzeit [h]</t>
        </is>
      </c>
      <c r="M5" s="3" t="inlineStr">
        <is>
          <t>Geplanter Start</t>
        </is>
      </c>
      <c r="N5" s="3" t="inlineStr">
        <is>
          <t>Geplantes Ende</t>
        </is>
      </c>
      <c r="O5" s="3" t="inlineStr">
        <is>
          <t>Wartezeit [h]</t>
        </is>
      </c>
      <c r="P5" s="3" t="inlineStr">
        <is>
          <t>Terminabweichung [h]</t>
        </is>
      </c>
      <c r="Q5" s="3" t="inlineStr">
        <is>
          <t>Terminstatus</t>
        </is>
      </c>
    </row>
    <row r="6" ht="23" customHeight="1">
      <c r="A6" s="18">
        <f>IF(B6="","",COUNTIF($B$6:B6,"&lt;&gt;"))</f>
        <v/>
      </c>
      <c r="B6" s="19" t="inlineStr">
        <is>
          <t>DEMO-001</t>
        </is>
      </c>
      <c r="C6" s="20" t="n">
        <v>1</v>
      </c>
      <c r="D6" s="19" t="inlineStr">
        <is>
          <t>REF-A</t>
        </is>
      </c>
      <c r="E6" s="21" t="inlineStr">
        <is>
          <t>G1</t>
        </is>
      </c>
      <c r="F6" s="22" t="n">
        <v>120</v>
      </c>
      <c r="G6" s="23" t="n">
        <v>2</v>
      </c>
      <c r="H6" s="40" t="n">
        <v>46279.25</v>
      </c>
      <c r="I6" s="40" t="n">
        <v>46279.35416666666</v>
      </c>
      <c r="J6" s="25" t="inlineStr">
        <is>
          <t>Start der fiktiven Beispielsfolge</t>
        </is>
      </c>
      <c r="K6" s="26">
        <f>IF(B6="","","Kein Wechsel")</f>
        <v/>
      </c>
      <c r="L6" s="11">
        <f>IF(B6="","",IF(K6="Kein Wechsel",Parameter!$B$3,IF(K6="Referenzwechsel",Parameter!$B$4,Parameter!$B$5)))</f>
        <v/>
      </c>
      <c r="M6" s="41">
        <f>IF(B6="","",MAX(H6,Parameter!$B$2+L6/24))</f>
        <v/>
      </c>
      <c r="N6" s="41">
        <f>IF(B6="","",M6+G6/24)</f>
        <v/>
      </c>
      <c r="O6" s="11">
        <f>IF(B6="","",MAX(0,(M6-Parameter!$B$2)*24-L6))</f>
        <v/>
      </c>
      <c r="P6" s="11">
        <f>IF(OR(B6="",I6=""),"",MAX(0,(N6-I6)*24))</f>
        <v/>
      </c>
      <c r="Q6" s="26">
        <f>IF(OR(B6="",I6=""),"",IF(P6&gt;Parameter!$B$7,"Verspätet","Pünktlich"))</f>
        <v/>
      </c>
    </row>
    <row r="7" ht="23" customHeight="1">
      <c r="A7" s="18">
        <f>IF(B7="","",COUNTIF($B$6:B7,"&lt;&gt;"))</f>
        <v/>
      </c>
      <c r="B7" s="19" t="inlineStr">
        <is>
          <t>DEMO-002</t>
        </is>
      </c>
      <c r="C7" s="20" t="n">
        <v>2</v>
      </c>
      <c r="D7" s="19" t="inlineStr">
        <is>
          <t>REF-A</t>
        </is>
      </c>
      <c r="E7" s="21" t="inlineStr">
        <is>
          <t>G1</t>
        </is>
      </c>
      <c r="F7" s="22" t="n">
        <v>80</v>
      </c>
      <c r="G7" s="23" t="n">
        <v>1.25</v>
      </c>
      <c r="H7" s="40" t="n">
        <v>46279.35416666666</v>
      </c>
      <c r="I7" s="40" t="n">
        <v>46279.41666666666</v>
      </c>
      <c r="J7" s="25" t="inlineStr">
        <is>
          <t>Direktfolge derselben Referenz</t>
        </is>
      </c>
      <c r="K7" s="26">
        <f>IF(B7="","",IFERROR(IF(D7=LOOKUP(2,1/($B$6:B6&lt;&gt;""),$D$6:D6),"Kein Wechsel",IF(E7=LOOKUP(2,1/($B$6:B6&lt;&gt;""),$E$6:E6),"Referenzwechsel","Gruppenwechsel")),"Kein Wechsel"))</f>
        <v/>
      </c>
      <c r="L7" s="11">
        <f>IF(B7="","",IF(K7="Kein Wechsel",Parameter!$B$3,IF(K7="Referenzwechsel",Parameter!$B$4,Parameter!$B$5)))</f>
        <v/>
      </c>
      <c r="M7" s="41">
        <f>IF(B7="","",MAX(H7,IFERROR(LOOKUP(2,1/($B$6:B6&lt;&gt;""),$N$6:N6),Parameter!$B$2)+L7/24))</f>
        <v/>
      </c>
      <c r="N7" s="41">
        <f>IF(B7="","",M7+G7/24)</f>
        <v/>
      </c>
      <c r="O7" s="11">
        <f>IF(B7="","",MAX(0,(M7-IFERROR(LOOKUP(2,1/($B$6:B6&lt;&gt;""),$N$6:N6),Parameter!$B$2))*24-L7))</f>
        <v/>
      </c>
      <c r="P7" s="11">
        <f>IF(OR(B7="",I7=""),"",MAX(0,(N7-I7)*24))</f>
        <v/>
      </c>
      <c r="Q7" s="26">
        <f>IF(OR(B7="",I7=""),"",IF(P7&gt;Parameter!$B$7,"Verspätet","Pünktlich"))</f>
        <v/>
      </c>
    </row>
    <row r="8" ht="23" customHeight="1">
      <c r="A8" s="18">
        <f>IF(B8="","",COUNTIF($B$6:B8,"&lt;&gt;"))</f>
        <v/>
      </c>
      <c r="B8" s="19" t="inlineStr">
        <is>
          <t>DEMO-003</t>
        </is>
      </c>
      <c r="C8" s="20" t="n">
        <v>3</v>
      </c>
      <c r="D8" s="19" t="inlineStr">
        <is>
          <t>REF-B</t>
        </is>
      </c>
      <c r="E8" s="21" t="inlineStr">
        <is>
          <t>G1</t>
        </is>
      </c>
      <c r="F8" s="22" t="n">
        <v>150</v>
      </c>
      <c r="G8" s="23" t="n">
        <v>2.5</v>
      </c>
      <c r="H8" s="40" t="n">
        <v>46279.41666666666</v>
      </c>
      <c r="I8" s="40" t="n">
        <v>46279.5</v>
      </c>
      <c r="J8" s="25" t="inlineStr">
        <is>
          <t>Referenzwechsel innerhalb G1</t>
        </is>
      </c>
      <c r="K8" s="26">
        <f>IF(B8="","",IFERROR(IF(D8=LOOKUP(2,1/($B$6:B7&lt;&gt;""),$D$6:D7),"Kein Wechsel",IF(E8=LOOKUP(2,1/($B$6:B7&lt;&gt;""),$E$6:E7),"Referenzwechsel","Gruppenwechsel")),"Kein Wechsel"))</f>
        <v/>
      </c>
      <c r="L8" s="11">
        <f>IF(B8="","",IF(K8="Kein Wechsel",Parameter!$B$3,IF(K8="Referenzwechsel",Parameter!$B$4,Parameter!$B$5)))</f>
        <v/>
      </c>
      <c r="M8" s="41">
        <f>IF(B8="","",MAX(H8,IFERROR(LOOKUP(2,1/($B$6:B7&lt;&gt;""),$N$6:N7),Parameter!$B$2)+L8/24))</f>
        <v/>
      </c>
      <c r="N8" s="41">
        <f>IF(B8="","",M8+G8/24)</f>
        <v/>
      </c>
      <c r="O8" s="11">
        <f>IF(B8="","",MAX(0,(M8-IFERROR(LOOKUP(2,1/($B$6:B7&lt;&gt;""),$N$6:N7),Parameter!$B$2))*24-L8))</f>
        <v/>
      </c>
      <c r="P8" s="11">
        <f>IF(OR(B8="",I8=""),"",MAX(0,(N8-I8)*24))</f>
        <v/>
      </c>
      <c r="Q8" s="26">
        <f>IF(OR(B8="",I8=""),"",IF(P8&gt;Parameter!$B$7,"Verspätet","Pünktlich"))</f>
        <v/>
      </c>
    </row>
    <row r="9" ht="23" customHeight="1">
      <c r="A9" s="18">
        <f>IF(B9="","",COUNTIF($B$6:B9,"&lt;&gt;"))</f>
        <v/>
      </c>
      <c r="B9" s="19" t="inlineStr">
        <is>
          <t>DEMO-004</t>
        </is>
      </c>
      <c r="C9" s="20" t="n">
        <v>1</v>
      </c>
      <c r="D9" s="19" t="inlineStr">
        <is>
          <t>REF-D</t>
        </is>
      </c>
      <c r="E9" s="21" t="inlineStr">
        <is>
          <t>G2</t>
        </is>
      </c>
      <c r="F9" s="22" t="n">
        <v>60</v>
      </c>
      <c r="G9" s="23" t="n">
        <v>1</v>
      </c>
      <c r="H9" s="40" t="n">
        <v>46280.25</v>
      </c>
      <c r="I9" s="40" t="n">
        <v>46280.27083333334</v>
      </c>
      <c r="J9" s="25" t="inlineStr">
        <is>
          <t>Folgetag und Wechsel der Rüstgruppe</t>
        </is>
      </c>
      <c r="K9" s="26">
        <f>IF(B9="","",IFERROR(IF(D9=LOOKUP(2,1/($B$6:B8&lt;&gt;""),$D$6:D8),"Kein Wechsel",IF(E9=LOOKUP(2,1/($B$6:B8&lt;&gt;""),$E$6:E8),"Referenzwechsel","Gruppenwechsel")),"Kein Wechsel"))</f>
        <v/>
      </c>
      <c r="L9" s="11">
        <f>IF(B9="","",IF(K9="Kein Wechsel",Parameter!$B$3,IF(K9="Referenzwechsel",Parameter!$B$4,Parameter!$B$5)))</f>
        <v/>
      </c>
      <c r="M9" s="41">
        <f>IF(B9="","",MAX(H9,IFERROR(LOOKUP(2,1/($B$6:B8&lt;&gt;""),$N$6:N8),Parameter!$B$2)+L9/24))</f>
        <v/>
      </c>
      <c r="N9" s="41">
        <f>IF(B9="","",M9+G9/24)</f>
        <v/>
      </c>
      <c r="O9" s="11">
        <f>IF(B9="","",MAX(0,(M9-IFERROR(LOOKUP(2,1/($B$6:B8&lt;&gt;""),$N$6:N8),Parameter!$B$2))*24-L9))</f>
        <v/>
      </c>
      <c r="P9" s="11">
        <f>IF(OR(B9="",I9=""),"",MAX(0,(N9-I9)*24))</f>
        <v/>
      </c>
      <c r="Q9" s="26">
        <f>IF(OR(B9="",I9=""),"",IF(P9&gt;Parameter!$B$7,"Verspätet","Pünktlich"))</f>
        <v/>
      </c>
    </row>
    <row r="10" ht="23" customHeight="1">
      <c r="A10" s="18">
        <f>IF(B10="","",COUNTIF($B$6:B10,"&lt;&gt;"))</f>
        <v/>
      </c>
      <c r="B10" s="19" t="inlineStr">
        <is>
          <t>DEMO-005</t>
        </is>
      </c>
      <c r="C10" s="20" t="n">
        <v>4</v>
      </c>
      <c r="D10" s="19" t="inlineStr">
        <is>
          <t>REF-D</t>
        </is>
      </c>
      <c r="E10" s="21" t="inlineStr">
        <is>
          <t>G2</t>
        </is>
      </c>
      <c r="F10" s="22" t="n">
        <v>200</v>
      </c>
      <c r="G10" s="23" t="n">
        <v>3</v>
      </c>
      <c r="H10" s="40" t="n">
        <v>46280.29166666666</v>
      </c>
      <c r="I10" s="40" t="n">
        <v>46280.45833333334</v>
      </c>
      <c r="J10" s="25" t="inlineStr">
        <is>
          <t>Direktfolge derselben Referenz</t>
        </is>
      </c>
      <c r="K10" s="26">
        <f>IF(B10="","",IFERROR(IF(D10=LOOKUP(2,1/($B$6:B9&lt;&gt;""),$D$6:D9),"Kein Wechsel",IF(E10=LOOKUP(2,1/($B$6:B9&lt;&gt;""),$E$6:E9),"Referenzwechsel","Gruppenwechsel")),"Kein Wechsel"))</f>
        <v/>
      </c>
      <c r="L10" s="11">
        <f>IF(B10="","",IF(K10="Kein Wechsel",Parameter!$B$3,IF(K10="Referenzwechsel",Parameter!$B$4,Parameter!$B$5)))</f>
        <v/>
      </c>
      <c r="M10" s="41">
        <f>IF(B10="","",MAX(H10,IFERROR(LOOKUP(2,1/($B$6:B9&lt;&gt;""),$N$6:N9),Parameter!$B$2)+L10/24))</f>
        <v/>
      </c>
      <c r="N10" s="41">
        <f>IF(B10="","",M10+G10/24)</f>
        <v/>
      </c>
      <c r="O10" s="11">
        <f>IF(B10="","",MAX(0,(M10-IFERROR(LOOKUP(2,1/($B$6:B9&lt;&gt;""),$N$6:N9),Parameter!$B$2))*24-L10))</f>
        <v/>
      </c>
      <c r="P10" s="11">
        <f>IF(OR(B10="",I10=""),"",MAX(0,(N10-I10)*24))</f>
        <v/>
      </c>
      <c r="Q10" s="26">
        <f>IF(OR(B10="",I10=""),"",IF(P10&gt;Parameter!$B$7,"Verspätet","Pünktlich"))</f>
        <v/>
      </c>
    </row>
    <row r="11" ht="23" customHeight="1">
      <c r="A11" s="18">
        <f>IF(B11="","",COUNTIF($B$6:B11,"&lt;&gt;"))</f>
        <v/>
      </c>
      <c r="B11" s="19" t="inlineStr">
        <is>
          <t>DEMO-006</t>
        </is>
      </c>
      <c r="C11" s="20" t="n">
        <v>2</v>
      </c>
      <c r="D11" s="19" t="inlineStr">
        <is>
          <t>REF-C</t>
        </is>
      </c>
      <c r="E11" s="21" t="inlineStr">
        <is>
          <t>G1</t>
        </is>
      </c>
      <c r="F11" s="22" t="n">
        <v>90</v>
      </c>
      <c r="G11" s="23" t="n">
        <v>1.5</v>
      </c>
      <c r="H11" s="40" t="n">
        <v>46280.54166666666</v>
      </c>
      <c r="I11" s="40" t="n">
        <v>46280.625</v>
      </c>
      <c r="J11" s="25" t="inlineStr">
        <is>
          <t>Rückkehr zur fiktiven Rüstgruppe G1</t>
        </is>
      </c>
      <c r="K11" s="26">
        <f>IF(B11="","",IFERROR(IF(D11=LOOKUP(2,1/($B$6:B10&lt;&gt;""),$D$6:D10),"Kein Wechsel",IF(E11=LOOKUP(2,1/($B$6:B10&lt;&gt;""),$E$6:E10),"Referenzwechsel","Gruppenwechsel")),"Kein Wechsel"))</f>
        <v/>
      </c>
      <c r="L11" s="11">
        <f>IF(B11="","",IF(K11="Kein Wechsel",Parameter!$B$3,IF(K11="Referenzwechsel",Parameter!$B$4,Parameter!$B$5)))</f>
        <v/>
      </c>
      <c r="M11" s="41">
        <f>IF(B11="","",MAX(H11,IFERROR(LOOKUP(2,1/($B$6:B10&lt;&gt;""),$N$6:N10),Parameter!$B$2)+L11/24))</f>
        <v/>
      </c>
      <c r="N11" s="41">
        <f>IF(B11="","",M11+G11/24)</f>
        <v/>
      </c>
      <c r="O11" s="11">
        <f>IF(B11="","",MAX(0,(M11-IFERROR(LOOKUP(2,1/($B$6:B10&lt;&gt;""),$N$6:N10),Parameter!$B$2))*24-L11))</f>
        <v/>
      </c>
      <c r="P11" s="11">
        <f>IF(OR(B11="",I11=""),"",MAX(0,(N11-I11)*24))</f>
        <v/>
      </c>
      <c r="Q11" s="26">
        <f>IF(OR(B11="",I11=""),"",IF(P11&gt;Parameter!$B$7,"Verspätet","Pünktlich"))</f>
        <v/>
      </c>
    </row>
    <row r="12" ht="23" customHeight="1">
      <c r="A12" s="18">
        <f>IF(B12="","",COUNTIF($B$6:B12,"&lt;&gt;"))</f>
        <v/>
      </c>
      <c r="B12" s="19" t="inlineStr">
        <is>
          <t>DEMO-007</t>
        </is>
      </c>
      <c r="C12" s="20" t="n">
        <v>5</v>
      </c>
      <c r="D12" s="19" t="inlineStr">
        <is>
          <t>REF-E</t>
        </is>
      </c>
      <c r="E12" s="21" t="inlineStr">
        <is>
          <t>G3</t>
        </is>
      </c>
      <c r="F12" s="22" t="n">
        <v>40</v>
      </c>
      <c r="G12" s="23" t="n">
        <v>0.75</v>
      </c>
      <c r="H12" s="40" t="n">
        <v>46281.25</v>
      </c>
      <c r="I12" s="40" t="n">
        <v>46281.29166666666</v>
      </c>
      <c r="J12" s="25" t="inlineStr">
        <is>
          <t>Wechsel auf die fiktive Rüstgruppe G3</t>
        </is>
      </c>
      <c r="K12" s="26">
        <f>IF(B12="","",IFERROR(IF(D12=LOOKUP(2,1/($B$6:B11&lt;&gt;""),$D$6:D11),"Kein Wechsel",IF(E12=LOOKUP(2,1/($B$6:B11&lt;&gt;""),$E$6:E11),"Referenzwechsel","Gruppenwechsel")),"Kein Wechsel"))</f>
        <v/>
      </c>
      <c r="L12" s="11">
        <f>IF(B12="","",IF(K12="Kein Wechsel",Parameter!$B$3,IF(K12="Referenzwechsel",Parameter!$B$4,Parameter!$B$5)))</f>
        <v/>
      </c>
      <c r="M12" s="41">
        <f>IF(B12="","",MAX(H12,IFERROR(LOOKUP(2,1/($B$6:B11&lt;&gt;""),$N$6:N11),Parameter!$B$2)+L12/24))</f>
        <v/>
      </c>
      <c r="N12" s="41">
        <f>IF(B12="","",M12+G12/24)</f>
        <v/>
      </c>
      <c r="O12" s="11">
        <f>IF(B12="","",MAX(0,(M12-IFERROR(LOOKUP(2,1/($B$6:B11&lt;&gt;""),$N$6:N11),Parameter!$B$2))*24-L12))</f>
        <v/>
      </c>
      <c r="P12" s="11">
        <f>IF(OR(B12="",I12=""),"",MAX(0,(N12-I12)*24))</f>
        <v/>
      </c>
      <c r="Q12" s="26">
        <f>IF(OR(B12="",I12=""),"",IF(P12&gt;Parameter!$B$7,"Verspätet","Pünktlich"))</f>
        <v/>
      </c>
    </row>
    <row r="13" ht="23" customHeight="1">
      <c r="A13" s="18">
        <f>IF(B13="","",COUNTIF($B$6:B13,"&lt;&gt;"))</f>
        <v/>
      </c>
      <c r="B13" s="19" t="inlineStr">
        <is>
          <t>DEMO-008</t>
        </is>
      </c>
      <c r="C13" s="20" t="n">
        <v>3</v>
      </c>
      <c r="D13" s="19" t="inlineStr">
        <is>
          <t>REF-F</t>
        </is>
      </c>
      <c r="E13" s="21" t="inlineStr">
        <is>
          <t>G3</t>
        </is>
      </c>
      <c r="F13" s="22" t="n">
        <v>110</v>
      </c>
      <c r="G13" s="23" t="n">
        <v>2.25</v>
      </c>
      <c r="H13" s="40" t="n">
        <v>46281.33333333334</v>
      </c>
      <c r="I13" s="40" t="n">
        <v>46281.41666666666</v>
      </c>
      <c r="J13" s="25" t="inlineStr">
        <is>
          <t>Referenzwechsel innerhalb G3</t>
        </is>
      </c>
      <c r="K13" s="26">
        <f>IF(B13="","",IFERROR(IF(D13=LOOKUP(2,1/($B$6:B12&lt;&gt;""),$D$6:D12),"Kein Wechsel",IF(E13=LOOKUP(2,1/($B$6:B12&lt;&gt;""),$E$6:E12),"Referenzwechsel","Gruppenwechsel")),"Kein Wechsel"))</f>
        <v/>
      </c>
      <c r="L13" s="11">
        <f>IF(B13="","",IF(K13="Kein Wechsel",Parameter!$B$3,IF(K13="Referenzwechsel",Parameter!$B$4,Parameter!$B$5)))</f>
        <v/>
      </c>
      <c r="M13" s="41">
        <f>IF(B13="","",MAX(H13,IFERROR(LOOKUP(2,1/($B$6:B12&lt;&gt;""),$N$6:N12),Parameter!$B$2)+L13/24))</f>
        <v/>
      </c>
      <c r="N13" s="41">
        <f>IF(B13="","",M13+G13/24)</f>
        <v/>
      </c>
      <c r="O13" s="11">
        <f>IF(B13="","",MAX(0,(M13-IFERROR(LOOKUP(2,1/($B$6:B12&lt;&gt;""),$N$6:N12),Parameter!$B$2))*24-L13))</f>
        <v/>
      </c>
      <c r="P13" s="11">
        <f>IF(OR(B13="",I13=""),"",MAX(0,(N13-I13)*24))</f>
        <v/>
      </c>
      <c r="Q13" s="26">
        <f>IF(OR(B13="",I13=""),"",IF(P13&gt;Parameter!$B$7,"Verspätet","Pünktlich"))</f>
        <v/>
      </c>
    </row>
    <row r="14" ht="23" customHeight="1">
      <c r="A14" s="18">
        <f>IF(B14="","",COUNTIF($B$6:B14,"&lt;&gt;"))</f>
        <v/>
      </c>
      <c r="B14" s="19" t="inlineStr">
        <is>
          <t>DEMO-009</t>
        </is>
      </c>
      <c r="C14" s="20" t="n">
        <v>2</v>
      </c>
      <c r="D14" s="19" t="inlineStr">
        <is>
          <t>REF-B</t>
        </is>
      </c>
      <c r="E14" s="21" t="inlineStr">
        <is>
          <t>G1</t>
        </is>
      </c>
      <c r="F14" s="22" t="n">
        <v>70</v>
      </c>
      <c r="G14" s="23" t="n">
        <v>1</v>
      </c>
      <c r="H14" s="40" t="n">
        <v>46282.25</v>
      </c>
      <c r="I14" s="40" t="n">
        <v>46282.27083333334</v>
      </c>
      <c r="J14" s="25" t="inlineStr">
        <is>
          <t>Rückkehr zur fiktiven Rüstgruppe G1</t>
        </is>
      </c>
      <c r="K14" s="26">
        <f>IF(B14="","",IFERROR(IF(D14=LOOKUP(2,1/($B$6:B13&lt;&gt;""),$D$6:D13),"Kein Wechsel",IF(E14=LOOKUP(2,1/($B$6:B13&lt;&gt;""),$E$6:E13),"Referenzwechsel","Gruppenwechsel")),"Kein Wechsel"))</f>
        <v/>
      </c>
      <c r="L14" s="11">
        <f>IF(B14="","",IF(K14="Kein Wechsel",Parameter!$B$3,IF(K14="Referenzwechsel",Parameter!$B$4,Parameter!$B$5)))</f>
        <v/>
      </c>
      <c r="M14" s="41">
        <f>IF(B14="","",MAX(H14,IFERROR(LOOKUP(2,1/($B$6:B13&lt;&gt;""),$N$6:N13),Parameter!$B$2)+L14/24))</f>
        <v/>
      </c>
      <c r="N14" s="41">
        <f>IF(B14="","",M14+G14/24)</f>
        <v/>
      </c>
      <c r="O14" s="11">
        <f>IF(B14="","",MAX(0,(M14-IFERROR(LOOKUP(2,1/($B$6:B13&lt;&gt;""),$N$6:N13),Parameter!$B$2))*24-L14))</f>
        <v/>
      </c>
      <c r="P14" s="11">
        <f>IF(OR(B14="",I14=""),"",MAX(0,(N14-I14)*24))</f>
        <v/>
      </c>
      <c r="Q14" s="26">
        <f>IF(OR(B14="",I14=""),"",IF(P14&gt;Parameter!$B$7,"Verspätet","Pünktlich"))</f>
        <v/>
      </c>
    </row>
    <row r="15" ht="23" customHeight="1">
      <c r="A15" s="18">
        <f>IF(B15="","",COUNTIF($B$6:B15,"&lt;&gt;"))</f>
        <v/>
      </c>
      <c r="B15" s="19" t="inlineStr">
        <is>
          <t>DEMO-010</t>
        </is>
      </c>
      <c r="C15" s="20" t="n">
        <v>4</v>
      </c>
      <c r="D15" s="19" t="inlineStr">
        <is>
          <t>REF-G</t>
        </is>
      </c>
      <c r="E15" s="21" t="inlineStr">
        <is>
          <t>G2</t>
        </is>
      </c>
      <c r="F15" s="22" t="n">
        <v>130</v>
      </c>
      <c r="G15" s="23" t="n">
        <v>2</v>
      </c>
      <c r="H15" s="40" t="n">
        <v>46283.25</v>
      </c>
      <c r="I15" s="40" t="n">
        <v>46283.3125</v>
      </c>
      <c r="J15" s="25" t="inlineStr">
        <is>
          <t>Abschluss des fiktiven Beispiels</t>
        </is>
      </c>
      <c r="K15" s="26">
        <f>IF(B15="","",IFERROR(IF(D15=LOOKUP(2,1/($B$6:B14&lt;&gt;""),$D$6:D14),"Kein Wechsel",IF(E15=LOOKUP(2,1/($B$6:B14&lt;&gt;""),$E$6:E14),"Referenzwechsel","Gruppenwechsel")),"Kein Wechsel"))</f>
        <v/>
      </c>
      <c r="L15" s="11">
        <f>IF(B15="","",IF(K15="Kein Wechsel",Parameter!$B$3,IF(K15="Referenzwechsel",Parameter!$B$4,Parameter!$B$5)))</f>
        <v/>
      </c>
      <c r="M15" s="41">
        <f>IF(B15="","",MAX(H15,IFERROR(LOOKUP(2,1/($B$6:B14&lt;&gt;""),$N$6:N14),Parameter!$B$2)+L15/24))</f>
        <v/>
      </c>
      <c r="N15" s="41">
        <f>IF(B15="","",M15+G15/24)</f>
        <v/>
      </c>
      <c r="O15" s="11">
        <f>IF(B15="","",MAX(0,(M15-IFERROR(LOOKUP(2,1/($B$6:B14&lt;&gt;""),$N$6:N14),Parameter!$B$2))*24-L15))</f>
        <v/>
      </c>
      <c r="P15" s="11">
        <f>IF(OR(B15="",I15=""),"",MAX(0,(N15-I15)*24))</f>
        <v/>
      </c>
      <c r="Q15" s="26">
        <f>IF(OR(B15="",I15=""),"",IF(P15&gt;Parameter!$B$7,"Verspätet","Pünktlich"))</f>
        <v/>
      </c>
    </row>
    <row r="16" ht="23" customHeight="1">
      <c r="A16" s="18">
        <f>IF(B16="","",COUNTIF($B$6:B16,"&lt;&gt;"))</f>
        <v/>
      </c>
      <c r="B16" s="19" t="n"/>
      <c r="C16" s="20" t="n"/>
      <c r="D16" s="19" t="n"/>
      <c r="E16" s="21" t="n"/>
      <c r="F16" s="22" t="n"/>
      <c r="G16" s="23" t="n"/>
      <c r="H16" s="40" t="n"/>
      <c r="I16" s="40" t="n"/>
      <c r="J16" s="25" t="n"/>
      <c r="K16" s="26">
        <f>IF(B16="","",IFERROR(IF(D16=LOOKUP(2,1/($B$6:B15&lt;&gt;""),$D$6:D15),"Kein Wechsel",IF(E16=LOOKUP(2,1/($B$6:B15&lt;&gt;""),$E$6:E15),"Referenzwechsel","Gruppenwechsel")),"Kein Wechsel"))</f>
        <v/>
      </c>
      <c r="L16" s="11">
        <f>IF(B16="","",IF(K16="Kein Wechsel",Parameter!$B$3,IF(K16="Referenzwechsel",Parameter!$B$4,Parameter!$B$5)))</f>
        <v/>
      </c>
      <c r="M16" s="41">
        <f>IF(B16="","",MAX(H16,IFERROR(LOOKUP(2,1/($B$6:B15&lt;&gt;""),$N$6:N15),Parameter!$B$2)+L16/24))</f>
        <v/>
      </c>
      <c r="N16" s="41">
        <f>IF(B16="","",M16+G16/24)</f>
        <v/>
      </c>
      <c r="O16" s="11">
        <f>IF(B16="","",MAX(0,(M16-IFERROR(LOOKUP(2,1/($B$6:B15&lt;&gt;""),$N$6:N15),Parameter!$B$2))*24-L16))</f>
        <v/>
      </c>
      <c r="P16" s="11">
        <f>IF(OR(B16="",I16=""),"",MAX(0,(N16-I16)*24))</f>
        <v/>
      </c>
      <c r="Q16" s="26">
        <f>IF(OR(B16="",I16=""),"",IF(P16&gt;Parameter!$B$7,"Verspätet","Pünktlich"))</f>
        <v/>
      </c>
    </row>
    <row r="17" ht="23" customHeight="1">
      <c r="A17" s="18">
        <f>IF(B17="","",COUNTIF($B$6:B17,"&lt;&gt;"))</f>
        <v/>
      </c>
      <c r="B17" s="19" t="n"/>
      <c r="C17" s="20" t="n"/>
      <c r="D17" s="19" t="n"/>
      <c r="E17" s="21" t="n"/>
      <c r="F17" s="22" t="n"/>
      <c r="G17" s="23" t="n"/>
      <c r="H17" s="40" t="n"/>
      <c r="I17" s="40" t="n"/>
      <c r="J17" s="25" t="n"/>
      <c r="K17" s="26">
        <f>IF(B17="","",IFERROR(IF(D17=LOOKUP(2,1/($B$6:B16&lt;&gt;""),$D$6:D16),"Kein Wechsel",IF(E17=LOOKUP(2,1/($B$6:B16&lt;&gt;""),$E$6:E16),"Referenzwechsel","Gruppenwechsel")),"Kein Wechsel"))</f>
        <v/>
      </c>
      <c r="L17" s="11">
        <f>IF(B17="","",IF(K17="Kein Wechsel",Parameter!$B$3,IF(K17="Referenzwechsel",Parameter!$B$4,Parameter!$B$5)))</f>
        <v/>
      </c>
      <c r="M17" s="41">
        <f>IF(B17="","",MAX(H17,IFERROR(LOOKUP(2,1/($B$6:B16&lt;&gt;""),$N$6:N16),Parameter!$B$2)+L17/24))</f>
        <v/>
      </c>
      <c r="N17" s="41">
        <f>IF(B17="","",M17+G17/24)</f>
        <v/>
      </c>
      <c r="O17" s="11">
        <f>IF(B17="","",MAX(0,(M17-IFERROR(LOOKUP(2,1/($B$6:B16&lt;&gt;""),$N$6:N16),Parameter!$B$2))*24-L17))</f>
        <v/>
      </c>
      <c r="P17" s="11">
        <f>IF(OR(B17="",I17=""),"",MAX(0,(N17-I17)*24))</f>
        <v/>
      </c>
      <c r="Q17" s="26">
        <f>IF(OR(B17="",I17=""),"",IF(P17&gt;Parameter!$B$7,"Verspätet","Pünktlich"))</f>
        <v/>
      </c>
    </row>
    <row r="18" ht="23" customHeight="1">
      <c r="A18" s="18">
        <f>IF(B18="","",COUNTIF($B$6:B18,"&lt;&gt;"))</f>
        <v/>
      </c>
      <c r="B18" s="19" t="n"/>
      <c r="C18" s="20" t="n"/>
      <c r="D18" s="19" t="n"/>
      <c r="E18" s="21" t="n"/>
      <c r="F18" s="22" t="n"/>
      <c r="G18" s="23" t="n"/>
      <c r="H18" s="40" t="n"/>
      <c r="I18" s="40" t="n"/>
      <c r="J18" s="25" t="n"/>
      <c r="K18" s="26">
        <f>IF(B18="","",IFERROR(IF(D18=LOOKUP(2,1/($B$6:B17&lt;&gt;""),$D$6:D17),"Kein Wechsel",IF(E18=LOOKUP(2,1/($B$6:B17&lt;&gt;""),$E$6:E17),"Referenzwechsel","Gruppenwechsel")),"Kein Wechsel"))</f>
        <v/>
      </c>
      <c r="L18" s="11">
        <f>IF(B18="","",IF(K18="Kein Wechsel",Parameter!$B$3,IF(K18="Referenzwechsel",Parameter!$B$4,Parameter!$B$5)))</f>
        <v/>
      </c>
      <c r="M18" s="41">
        <f>IF(B18="","",MAX(H18,IFERROR(LOOKUP(2,1/($B$6:B17&lt;&gt;""),$N$6:N17),Parameter!$B$2)+L18/24))</f>
        <v/>
      </c>
      <c r="N18" s="41">
        <f>IF(B18="","",M18+G18/24)</f>
        <v/>
      </c>
      <c r="O18" s="11">
        <f>IF(B18="","",MAX(0,(M18-IFERROR(LOOKUP(2,1/($B$6:B17&lt;&gt;""),$N$6:N17),Parameter!$B$2))*24-L18))</f>
        <v/>
      </c>
      <c r="P18" s="11">
        <f>IF(OR(B18="",I18=""),"",MAX(0,(N18-I18)*24))</f>
        <v/>
      </c>
      <c r="Q18" s="26">
        <f>IF(OR(B18="",I18=""),"",IF(P18&gt;Parameter!$B$7,"Verspätet","Pünktlich"))</f>
        <v/>
      </c>
    </row>
    <row r="19" ht="23" customHeight="1">
      <c r="A19" s="18">
        <f>IF(B19="","",COUNTIF($B$6:B19,"&lt;&gt;"))</f>
        <v/>
      </c>
      <c r="B19" s="19" t="n"/>
      <c r="C19" s="20" t="n"/>
      <c r="D19" s="19" t="n"/>
      <c r="E19" s="21" t="n"/>
      <c r="F19" s="22" t="n"/>
      <c r="G19" s="23" t="n"/>
      <c r="H19" s="40" t="n"/>
      <c r="I19" s="40" t="n"/>
      <c r="J19" s="25" t="n"/>
      <c r="K19" s="26">
        <f>IF(B19="","",IFERROR(IF(D19=LOOKUP(2,1/($B$6:B18&lt;&gt;""),$D$6:D18),"Kein Wechsel",IF(E19=LOOKUP(2,1/($B$6:B18&lt;&gt;""),$E$6:E18),"Referenzwechsel","Gruppenwechsel")),"Kein Wechsel"))</f>
        <v/>
      </c>
      <c r="L19" s="11">
        <f>IF(B19="","",IF(K19="Kein Wechsel",Parameter!$B$3,IF(K19="Referenzwechsel",Parameter!$B$4,Parameter!$B$5)))</f>
        <v/>
      </c>
      <c r="M19" s="41">
        <f>IF(B19="","",MAX(H19,IFERROR(LOOKUP(2,1/($B$6:B18&lt;&gt;""),$N$6:N18),Parameter!$B$2)+L19/24))</f>
        <v/>
      </c>
      <c r="N19" s="41">
        <f>IF(B19="","",M19+G19/24)</f>
        <v/>
      </c>
      <c r="O19" s="11">
        <f>IF(B19="","",MAX(0,(M19-IFERROR(LOOKUP(2,1/($B$6:B18&lt;&gt;""),$N$6:N18),Parameter!$B$2))*24-L19))</f>
        <v/>
      </c>
      <c r="P19" s="11">
        <f>IF(OR(B19="",I19=""),"",MAX(0,(N19-I19)*24))</f>
        <v/>
      </c>
      <c r="Q19" s="26">
        <f>IF(OR(B19="",I19=""),"",IF(P19&gt;Parameter!$B$7,"Verspätet","Pünktlich"))</f>
        <v/>
      </c>
    </row>
    <row r="20" ht="23" customHeight="1">
      <c r="A20" s="18">
        <f>IF(B20="","",COUNTIF($B$6:B20,"&lt;&gt;"))</f>
        <v/>
      </c>
      <c r="B20" s="19" t="n"/>
      <c r="C20" s="20" t="n"/>
      <c r="D20" s="19" t="n"/>
      <c r="E20" s="21" t="n"/>
      <c r="F20" s="22" t="n"/>
      <c r="G20" s="23" t="n"/>
      <c r="H20" s="40" t="n"/>
      <c r="I20" s="40" t="n"/>
      <c r="J20" s="25" t="n"/>
      <c r="K20" s="26">
        <f>IF(B20="","",IFERROR(IF(D20=LOOKUP(2,1/($B$6:B19&lt;&gt;""),$D$6:D19),"Kein Wechsel",IF(E20=LOOKUP(2,1/($B$6:B19&lt;&gt;""),$E$6:E19),"Referenzwechsel","Gruppenwechsel")),"Kein Wechsel"))</f>
        <v/>
      </c>
      <c r="L20" s="11">
        <f>IF(B20="","",IF(K20="Kein Wechsel",Parameter!$B$3,IF(K20="Referenzwechsel",Parameter!$B$4,Parameter!$B$5)))</f>
        <v/>
      </c>
      <c r="M20" s="41">
        <f>IF(B20="","",MAX(H20,IFERROR(LOOKUP(2,1/($B$6:B19&lt;&gt;""),$N$6:N19),Parameter!$B$2)+L20/24))</f>
        <v/>
      </c>
      <c r="N20" s="41">
        <f>IF(B20="","",M20+G20/24)</f>
        <v/>
      </c>
      <c r="O20" s="11">
        <f>IF(B20="","",MAX(0,(M20-IFERROR(LOOKUP(2,1/($B$6:B19&lt;&gt;""),$N$6:N19),Parameter!$B$2))*24-L20))</f>
        <v/>
      </c>
      <c r="P20" s="11">
        <f>IF(OR(B20="",I20=""),"",MAX(0,(N20-I20)*24))</f>
        <v/>
      </c>
      <c r="Q20" s="26">
        <f>IF(OR(B20="",I20=""),"",IF(P20&gt;Parameter!$B$7,"Verspätet","Pünktlich"))</f>
        <v/>
      </c>
    </row>
    <row r="21" ht="23" customHeight="1">
      <c r="A21" s="18">
        <f>IF(B21="","",COUNTIF($B$6:B21,"&lt;&gt;"))</f>
        <v/>
      </c>
      <c r="B21" s="19" t="n"/>
      <c r="C21" s="20" t="n"/>
      <c r="D21" s="19" t="n"/>
      <c r="E21" s="21" t="n"/>
      <c r="F21" s="22" t="n"/>
      <c r="G21" s="23" t="n"/>
      <c r="H21" s="40" t="n"/>
      <c r="I21" s="40" t="n"/>
      <c r="J21" s="25" t="n"/>
      <c r="K21" s="26">
        <f>IF(B21="","",IFERROR(IF(D21=LOOKUP(2,1/($B$6:B20&lt;&gt;""),$D$6:D20),"Kein Wechsel",IF(E21=LOOKUP(2,1/($B$6:B20&lt;&gt;""),$E$6:E20),"Referenzwechsel","Gruppenwechsel")),"Kein Wechsel"))</f>
        <v/>
      </c>
      <c r="L21" s="11">
        <f>IF(B21="","",IF(K21="Kein Wechsel",Parameter!$B$3,IF(K21="Referenzwechsel",Parameter!$B$4,Parameter!$B$5)))</f>
        <v/>
      </c>
      <c r="M21" s="41">
        <f>IF(B21="","",MAX(H21,IFERROR(LOOKUP(2,1/($B$6:B20&lt;&gt;""),$N$6:N20),Parameter!$B$2)+L21/24))</f>
        <v/>
      </c>
      <c r="N21" s="41">
        <f>IF(B21="","",M21+G21/24)</f>
        <v/>
      </c>
      <c r="O21" s="11">
        <f>IF(B21="","",MAX(0,(M21-IFERROR(LOOKUP(2,1/($B$6:B20&lt;&gt;""),$N$6:N20),Parameter!$B$2))*24-L21))</f>
        <v/>
      </c>
      <c r="P21" s="11">
        <f>IF(OR(B21="",I21=""),"",MAX(0,(N21-I21)*24))</f>
        <v/>
      </c>
      <c r="Q21" s="26">
        <f>IF(OR(B21="",I21=""),"",IF(P21&gt;Parameter!$B$7,"Verspätet","Pünktlich"))</f>
        <v/>
      </c>
    </row>
    <row r="22" ht="23" customHeight="1">
      <c r="A22" s="18">
        <f>IF(B22="","",COUNTIF($B$6:B22,"&lt;&gt;"))</f>
        <v/>
      </c>
      <c r="B22" s="19" t="n"/>
      <c r="C22" s="20" t="n"/>
      <c r="D22" s="19" t="n"/>
      <c r="E22" s="21" t="n"/>
      <c r="F22" s="22" t="n"/>
      <c r="G22" s="23" t="n"/>
      <c r="H22" s="40" t="n"/>
      <c r="I22" s="40" t="n"/>
      <c r="J22" s="25" t="n"/>
      <c r="K22" s="26">
        <f>IF(B22="","",IFERROR(IF(D22=LOOKUP(2,1/($B$6:B21&lt;&gt;""),$D$6:D21),"Kein Wechsel",IF(E22=LOOKUP(2,1/($B$6:B21&lt;&gt;""),$E$6:E21),"Referenzwechsel","Gruppenwechsel")),"Kein Wechsel"))</f>
        <v/>
      </c>
      <c r="L22" s="11">
        <f>IF(B22="","",IF(K22="Kein Wechsel",Parameter!$B$3,IF(K22="Referenzwechsel",Parameter!$B$4,Parameter!$B$5)))</f>
        <v/>
      </c>
      <c r="M22" s="41">
        <f>IF(B22="","",MAX(H22,IFERROR(LOOKUP(2,1/($B$6:B21&lt;&gt;""),$N$6:N21),Parameter!$B$2)+L22/24))</f>
        <v/>
      </c>
      <c r="N22" s="41">
        <f>IF(B22="","",M22+G22/24)</f>
        <v/>
      </c>
      <c r="O22" s="11">
        <f>IF(B22="","",MAX(0,(M22-IFERROR(LOOKUP(2,1/($B$6:B21&lt;&gt;""),$N$6:N21),Parameter!$B$2))*24-L22))</f>
        <v/>
      </c>
      <c r="P22" s="11">
        <f>IF(OR(B22="",I22=""),"",MAX(0,(N22-I22)*24))</f>
        <v/>
      </c>
      <c r="Q22" s="26">
        <f>IF(OR(B22="",I22=""),"",IF(P22&gt;Parameter!$B$7,"Verspätet","Pünktlich"))</f>
        <v/>
      </c>
    </row>
    <row r="23" ht="23" customHeight="1">
      <c r="A23" s="18">
        <f>IF(B23="","",COUNTIF($B$6:B23,"&lt;&gt;"))</f>
        <v/>
      </c>
      <c r="B23" s="19" t="n"/>
      <c r="C23" s="20" t="n"/>
      <c r="D23" s="19" t="n"/>
      <c r="E23" s="21" t="n"/>
      <c r="F23" s="22" t="n"/>
      <c r="G23" s="23" t="n"/>
      <c r="H23" s="40" t="n"/>
      <c r="I23" s="40" t="n"/>
      <c r="J23" s="25" t="n"/>
      <c r="K23" s="26">
        <f>IF(B23="","",IFERROR(IF(D23=LOOKUP(2,1/($B$6:B22&lt;&gt;""),$D$6:D22),"Kein Wechsel",IF(E23=LOOKUP(2,1/($B$6:B22&lt;&gt;""),$E$6:E22),"Referenzwechsel","Gruppenwechsel")),"Kein Wechsel"))</f>
        <v/>
      </c>
      <c r="L23" s="11">
        <f>IF(B23="","",IF(K23="Kein Wechsel",Parameter!$B$3,IF(K23="Referenzwechsel",Parameter!$B$4,Parameter!$B$5)))</f>
        <v/>
      </c>
      <c r="M23" s="41">
        <f>IF(B23="","",MAX(H23,IFERROR(LOOKUP(2,1/($B$6:B22&lt;&gt;""),$N$6:N22),Parameter!$B$2)+L23/24))</f>
        <v/>
      </c>
      <c r="N23" s="41">
        <f>IF(B23="","",M23+G23/24)</f>
        <v/>
      </c>
      <c r="O23" s="11">
        <f>IF(B23="","",MAX(0,(M23-IFERROR(LOOKUP(2,1/($B$6:B22&lt;&gt;""),$N$6:N22),Parameter!$B$2))*24-L23))</f>
        <v/>
      </c>
      <c r="P23" s="11">
        <f>IF(OR(B23="",I23=""),"",MAX(0,(N23-I23)*24))</f>
        <v/>
      </c>
      <c r="Q23" s="26">
        <f>IF(OR(B23="",I23=""),"",IF(P23&gt;Parameter!$B$7,"Verspätet","Pünktlich"))</f>
        <v/>
      </c>
    </row>
    <row r="24" ht="23" customHeight="1">
      <c r="A24" s="18">
        <f>IF(B24="","",COUNTIF($B$6:B24,"&lt;&gt;"))</f>
        <v/>
      </c>
      <c r="B24" s="19" t="n"/>
      <c r="C24" s="20" t="n"/>
      <c r="D24" s="19" t="n"/>
      <c r="E24" s="21" t="n"/>
      <c r="F24" s="22" t="n"/>
      <c r="G24" s="23" t="n"/>
      <c r="H24" s="40" t="n"/>
      <c r="I24" s="40" t="n"/>
      <c r="J24" s="25" t="n"/>
      <c r="K24" s="26">
        <f>IF(B24="","",IFERROR(IF(D24=LOOKUP(2,1/($B$6:B23&lt;&gt;""),$D$6:D23),"Kein Wechsel",IF(E24=LOOKUP(2,1/($B$6:B23&lt;&gt;""),$E$6:E23),"Referenzwechsel","Gruppenwechsel")),"Kein Wechsel"))</f>
        <v/>
      </c>
      <c r="L24" s="11">
        <f>IF(B24="","",IF(K24="Kein Wechsel",Parameter!$B$3,IF(K24="Referenzwechsel",Parameter!$B$4,Parameter!$B$5)))</f>
        <v/>
      </c>
      <c r="M24" s="41">
        <f>IF(B24="","",MAX(H24,IFERROR(LOOKUP(2,1/($B$6:B23&lt;&gt;""),$N$6:N23),Parameter!$B$2)+L24/24))</f>
        <v/>
      </c>
      <c r="N24" s="41">
        <f>IF(B24="","",M24+G24/24)</f>
        <v/>
      </c>
      <c r="O24" s="11">
        <f>IF(B24="","",MAX(0,(M24-IFERROR(LOOKUP(2,1/($B$6:B23&lt;&gt;""),$N$6:N23),Parameter!$B$2))*24-L24))</f>
        <v/>
      </c>
      <c r="P24" s="11">
        <f>IF(OR(B24="",I24=""),"",MAX(0,(N24-I24)*24))</f>
        <v/>
      </c>
      <c r="Q24" s="26">
        <f>IF(OR(B24="",I24=""),"",IF(P24&gt;Parameter!$B$7,"Verspätet","Pünktlich"))</f>
        <v/>
      </c>
    </row>
    <row r="25" ht="23" customHeight="1">
      <c r="A25" s="18">
        <f>IF(B25="","",COUNTIF($B$6:B25,"&lt;&gt;"))</f>
        <v/>
      </c>
      <c r="B25" s="19" t="n"/>
      <c r="C25" s="20" t="n"/>
      <c r="D25" s="19" t="n"/>
      <c r="E25" s="21" t="n"/>
      <c r="F25" s="22" t="n"/>
      <c r="G25" s="23" t="n"/>
      <c r="H25" s="40" t="n"/>
      <c r="I25" s="40" t="n"/>
      <c r="J25" s="25" t="n"/>
      <c r="K25" s="26">
        <f>IF(B25="","",IFERROR(IF(D25=LOOKUP(2,1/($B$6:B24&lt;&gt;""),$D$6:D24),"Kein Wechsel",IF(E25=LOOKUP(2,1/($B$6:B24&lt;&gt;""),$E$6:E24),"Referenzwechsel","Gruppenwechsel")),"Kein Wechsel"))</f>
        <v/>
      </c>
      <c r="L25" s="11">
        <f>IF(B25="","",IF(K25="Kein Wechsel",Parameter!$B$3,IF(K25="Referenzwechsel",Parameter!$B$4,Parameter!$B$5)))</f>
        <v/>
      </c>
      <c r="M25" s="41">
        <f>IF(B25="","",MAX(H25,IFERROR(LOOKUP(2,1/($B$6:B24&lt;&gt;""),$N$6:N24),Parameter!$B$2)+L25/24))</f>
        <v/>
      </c>
      <c r="N25" s="41">
        <f>IF(B25="","",M25+G25/24)</f>
        <v/>
      </c>
      <c r="O25" s="11">
        <f>IF(B25="","",MAX(0,(M25-IFERROR(LOOKUP(2,1/($B$6:B24&lt;&gt;""),$N$6:N24),Parameter!$B$2))*24-L25))</f>
        <v/>
      </c>
      <c r="P25" s="11">
        <f>IF(OR(B25="",I25=""),"",MAX(0,(N25-I25)*24))</f>
        <v/>
      </c>
      <c r="Q25" s="26">
        <f>IF(OR(B25="",I25=""),"",IF(P25&gt;Parameter!$B$7,"Verspätet","Pünktlich"))</f>
        <v/>
      </c>
    </row>
    <row r="26" ht="23" customHeight="1">
      <c r="A26" s="18">
        <f>IF(B26="","",COUNTIF($B$6:B26,"&lt;&gt;"))</f>
        <v/>
      </c>
      <c r="B26" s="19" t="n"/>
      <c r="C26" s="20" t="n"/>
      <c r="D26" s="19" t="n"/>
      <c r="E26" s="21" t="n"/>
      <c r="F26" s="22" t="n"/>
      <c r="G26" s="23" t="n"/>
      <c r="H26" s="40" t="n"/>
      <c r="I26" s="40" t="n"/>
      <c r="J26" s="25" t="n"/>
      <c r="K26" s="26">
        <f>IF(B26="","",IFERROR(IF(D26=LOOKUP(2,1/($B$6:B25&lt;&gt;""),$D$6:D25),"Kein Wechsel",IF(E26=LOOKUP(2,1/($B$6:B25&lt;&gt;""),$E$6:E25),"Referenzwechsel","Gruppenwechsel")),"Kein Wechsel"))</f>
        <v/>
      </c>
      <c r="L26" s="11">
        <f>IF(B26="","",IF(K26="Kein Wechsel",Parameter!$B$3,IF(K26="Referenzwechsel",Parameter!$B$4,Parameter!$B$5)))</f>
        <v/>
      </c>
      <c r="M26" s="41">
        <f>IF(B26="","",MAX(H26,IFERROR(LOOKUP(2,1/($B$6:B25&lt;&gt;""),$N$6:N25),Parameter!$B$2)+L26/24))</f>
        <v/>
      </c>
      <c r="N26" s="41">
        <f>IF(B26="","",M26+G26/24)</f>
        <v/>
      </c>
      <c r="O26" s="11">
        <f>IF(B26="","",MAX(0,(M26-IFERROR(LOOKUP(2,1/($B$6:B25&lt;&gt;""),$N$6:N25),Parameter!$B$2))*24-L26))</f>
        <v/>
      </c>
      <c r="P26" s="11">
        <f>IF(OR(B26="",I26=""),"",MAX(0,(N26-I26)*24))</f>
        <v/>
      </c>
      <c r="Q26" s="26">
        <f>IF(OR(B26="",I26=""),"",IF(P26&gt;Parameter!$B$7,"Verspätet","Pünktlich"))</f>
        <v/>
      </c>
    </row>
    <row r="27" ht="23" customHeight="1">
      <c r="A27" s="18">
        <f>IF(B27="","",COUNTIF($B$6:B27,"&lt;&gt;"))</f>
        <v/>
      </c>
      <c r="B27" s="19" t="n"/>
      <c r="C27" s="20" t="n"/>
      <c r="D27" s="19" t="n"/>
      <c r="E27" s="21" t="n"/>
      <c r="F27" s="22" t="n"/>
      <c r="G27" s="23" t="n"/>
      <c r="H27" s="40" t="n"/>
      <c r="I27" s="40" t="n"/>
      <c r="J27" s="25" t="n"/>
      <c r="K27" s="26">
        <f>IF(B27="","",IFERROR(IF(D27=LOOKUP(2,1/($B$6:B26&lt;&gt;""),$D$6:D26),"Kein Wechsel",IF(E27=LOOKUP(2,1/($B$6:B26&lt;&gt;""),$E$6:E26),"Referenzwechsel","Gruppenwechsel")),"Kein Wechsel"))</f>
        <v/>
      </c>
      <c r="L27" s="11">
        <f>IF(B27="","",IF(K27="Kein Wechsel",Parameter!$B$3,IF(K27="Referenzwechsel",Parameter!$B$4,Parameter!$B$5)))</f>
        <v/>
      </c>
      <c r="M27" s="41">
        <f>IF(B27="","",MAX(H27,IFERROR(LOOKUP(2,1/($B$6:B26&lt;&gt;""),$N$6:N26),Parameter!$B$2)+L27/24))</f>
        <v/>
      </c>
      <c r="N27" s="41">
        <f>IF(B27="","",M27+G27/24)</f>
        <v/>
      </c>
      <c r="O27" s="11">
        <f>IF(B27="","",MAX(0,(M27-IFERROR(LOOKUP(2,1/($B$6:B26&lt;&gt;""),$N$6:N26),Parameter!$B$2))*24-L27))</f>
        <v/>
      </c>
      <c r="P27" s="11">
        <f>IF(OR(B27="",I27=""),"",MAX(0,(N27-I27)*24))</f>
        <v/>
      </c>
      <c r="Q27" s="26">
        <f>IF(OR(B27="",I27=""),"",IF(P27&gt;Parameter!$B$7,"Verspätet","Pünktlich"))</f>
        <v/>
      </c>
    </row>
    <row r="28" ht="23" customHeight="1">
      <c r="A28" s="18">
        <f>IF(B28="","",COUNTIF($B$6:B28,"&lt;&gt;"))</f>
        <v/>
      </c>
      <c r="B28" s="19" t="n"/>
      <c r="C28" s="20" t="n"/>
      <c r="D28" s="19" t="n"/>
      <c r="E28" s="21" t="n"/>
      <c r="F28" s="22" t="n"/>
      <c r="G28" s="23" t="n"/>
      <c r="H28" s="40" t="n"/>
      <c r="I28" s="40" t="n"/>
      <c r="J28" s="25" t="n"/>
      <c r="K28" s="26">
        <f>IF(B28="","",IFERROR(IF(D28=LOOKUP(2,1/($B$6:B27&lt;&gt;""),$D$6:D27),"Kein Wechsel",IF(E28=LOOKUP(2,1/($B$6:B27&lt;&gt;""),$E$6:E27),"Referenzwechsel","Gruppenwechsel")),"Kein Wechsel"))</f>
        <v/>
      </c>
      <c r="L28" s="11">
        <f>IF(B28="","",IF(K28="Kein Wechsel",Parameter!$B$3,IF(K28="Referenzwechsel",Parameter!$B$4,Parameter!$B$5)))</f>
        <v/>
      </c>
      <c r="M28" s="41">
        <f>IF(B28="","",MAX(H28,IFERROR(LOOKUP(2,1/($B$6:B27&lt;&gt;""),$N$6:N27),Parameter!$B$2)+L28/24))</f>
        <v/>
      </c>
      <c r="N28" s="41">
        <f>IF(B28="","",M28+G28/24)</f>
        <v/>
      </c>
      <c r="O28" s="11">
        <f>IF(B28="","",MAX(0,(M28-IFERROR(LOOKUP(2,1/($B$6:B27&lt;&gt;""),$N$6:N27),Parameter!$B$2))*24-L28))</f>
        <v/>
      </c>
      <c r="P28" s="11">
        <f>IF(OR(B28="",I28=""),"",MAX(0,(N28-I28)*24))</f>
        <v/>
      </c>
      <c r="Q28" s="26">
        <f>IF(OR(B28="",I28=""),"",IF(P28&gt;Parameter!$B$7,"Verspätet","Pünktlich"))</f>
        <v/>
      </c>
    </row>
    <row r="29" ht="23" customHeight="1">
      <c r="A29" s="18">
        <f>IF(B29="","",COUNTIF($B$6:B29,"&lt;&gt;"))</f>
        <v/>
      </c>
      <c r="B29" s="19" t="n"/>
      <c r="C29" s="20" t="n"/>
      <c r="D29" s="19" t="n"/>
      <c r="E29" s="21" t="n"/>
      <c r="F29" s="22" t="n"/>
      <c r="G29" s="23" t="n"/>
      <c r="H29" s="40" t="n"/>
      <c r="I29" s="40" t="n"/>
      <c r="J29" s="25" t="n"/>
      <c r="K29" s="26">
        <f>IF(B29="","",IFERROR(IF(D29=LOOKUP(2,1/($B$6:B28&lt;&gt;""),$D$6:D28),"Kein Wechsel",IF(E29=LOOKUP(2,1/($B$6:B28&lt;&gt;""),$E$6:E28),"Referenzwechsel","Gruppenwechsel")),"Kein Wechsel"))</f>
        <v/>
      </c>
      <c r="L29" s="11">
        <f>IF(B29="","",IF(K29="Kein Wechsel",Parameter!$B$3,IF(K29="Referenzwechsel",Parameter!$B$4,Parameter!$B$5)))</f>
        <v/>
      </c>
      <c r="M29" s="41">
        <f>IF(B29="","",MAX(H29,IFERROR(LOOKUP(2,1/($B$6:B28&lt;&gt;""),$N$6:N28),Parameter!$B$2)+L29/24))</f>
        <v/>
      </c>
      <c r="N29" s="41">
        <f>IF(B29="","",M29+G29/24)</f>
        <v/>
      </c>
      <c r="O29" s="11">
        <f>IF(B29="","",MAX(0,(M29-IFERROR(LOOKUP(2,1/($B$6:B28&lt;&gt;""),$N$6:N28),Parameter!$B$2))*24-L29))</f>
        <v/>
      </c>
      <c r="P29" s="11">
        <f>IF(OR(B29="",I29=""),"",MAX(0,(N29-I29)*24))</f>
        <v/>
      </c>
      <c r="Q29" s="26">
        <f>IF(OR(B29="",I29=""),"",IF(P29&gt;Parameter!$B$7,"Verspätet","Pünktlich"))</f>
        <v/>
      </c>
    </row>
    <row r="30" ht="23" customHeight="1">
      <c r="A30" s="18">
        <f>IF(B30="","",COUNTIF($B$6:B30,"&lt;&gt;"))</f>
        <v/>
      </c>
      <c r="B30" s="19" t="n"/>
      <c r="C30" s="20" t="n"/>
      <c r="D30" s="19" t="n"/>
      <c r="E30" s="21" t="n"/>
      <c r="F30" s="22" t="n"/>
      <c r="G30" s="23" t="n"/>
      <c r="H30" s="40" t="n"/>
      <c r="I30" s="40" t="n"/>
      <c r="J30" s="25" t="n"/>
      <c r="K30" s="26">
        <f>IF(B30="","",IFERROR(IF(D30=LOOKUP(2,1/($B$6:B29&lt;&gt;""),$D$6:D29),"Kein Wechsel",IF(E30=LOOKUP(2,1/($B$6:B29&lt;&gt;""),$E$6:E29),"Referenzwechsel","Gruppenwechsel")),"Kein Wechsel"))</f>
        <v/>
      </c>
      <c r="L30" s="11">
        <f>IF(B30="","",IF(K30="Kein Wechsel",Parameter!$B$3,IF(K30="Referenzwechsel",Parameter!$B$4,Parameter!$B$5)))</f>
        <v/>
      </c>
      <c r="M30" s="41">
        <f>IF(B30="","",MAX(H30,IFERROR(LOOKUP(2,1/($B$6:B29&lt;&gt;""),$N$6:N29),Parameter!$B$2)+L30/24))</f>
        <v/>
      </c>
      <c r="N30" s="41">
        <f>IF(B30="","",M30+G30/24)</f>
        <v/>
      </c>
      <c r="O30" s="11">
        <f>IF(B30="","",MAX(0,(M30-IFERROR(LOOKUP(2,1/($B$6:B29&lt;&gt;""),$N$6:N29),Parameter!$B$2))*24-L30))</f>
        <v/>
      </c>
      <c r="P30" s="11">
        <f>IF(OR(B30="",I30=""),"",MAX(0,(N30-I30)*24))</f>
        <v/>
      </c>
      <c r="Q30" s="26">
        <f>IF(OR(B30="",I30=""),"",IF(P30&gt;Parameter!$B$7,"Verspätet","Pünktlich"))</f>
        <v/>
      </c>
    </row>
    <row r="31" ht="23" customHeight="1">
      <c r="A31" s="18">
        <f>IF(B31="","",COUNTIF($B$6:B31,"&lt;&gt;"))</f>
        <v/>
      </c>
      <c r="B31" s="19" t="n"/>
      <c r="C31" s="20" t="n"/>
      <c r="D31" s="19" t="n"/>
      <c r="E31" s="21" t="n"/>
      <c r="F31" s="22" t="n"/>
      <c r="G31" s="23" t="n"/>
      <c r="H31" s="40" t="n"/>
      <c r="I31" s="40" t="n"/>
      <c r="J31" s="25" t="n"/>
      <c r="K31" s="26">
        <f>IF(B31="","",IFERROR(IF(D31=LOOKUP(2,1/($B$6:B30&lt;&gt;""),$D$6:D30),"Kein Wechsel",IF(E31=LOOKUP(2,1/($B$6:B30&lt;&gt;""),$E$6:E30),"Referenzwechsel","Gruppenwechsel")),"Kein Wechsel"))</f>
        <v/>
      </c>
      <c r="L31" s="11">
        <f>IF(B31="","",IF(K31="Kein Wechsel",Parameter!$B$3,IF(K31="Referenzwechsel",Parameter!$B$4,Parameter!$B$5)))</f>
        <v/>
      </c>
      <c r="M31" s="41">
        <f>IF(B31="","",MAX(H31,IFERROR(LOOKUP(2,1/($B$6:B30&lt;&gt;""),$N$6:N30),Parameter!$B$2)+L31/24))</f>
        <v/>
      </c>
      <c r="N31" s="41">
        <f>IF(B31="","",M31+G31/24)</f>
        <v/>
      </c>
      <c r="O31" s="11">
        <f>IF(B31="","",MAX(0,(M31-IFERROR(LOOKUP(2,1/($B$6:B30&lt;&gt;""),$N$6:N30),Parameter!$B$2))*24-L31))</f>
        <v/>
      </c>
      <c r="P31" s="11">
        <f>IF(OR(B31="",I31=""),"",MAX(0,(N31-I31)*24))</f>
        <v/>
      </c>
      <c r="Q31" s="26">
        <f>IF(OR(B31="",I31=""),"",IF(P31&gt;Parameter!$B$7,"Verspätet","Pünktlich"))</f>
        <v/>
      </c>
    </row>
    <row r="32" ht="23" customHeight="1">
      <c r="A32" s="18">
        <f>IF(B32="","",COUNTIF($B$6:B32,"&lt;&gt;"))</f>
        <v/>
      </c>
      <c r="B32" s="19" t="n"/>
      <c r="C32" s="20" t="n"/>
      <c r="D32" s="19" t="n"/>
      <c r="E32" s="21" t="n"/>
      <c r="F32" s="22" t="n"/>
      <c r="G32" s="23" t="n"/>
      <c r="H32" s="40" t="n"/>
      <c r="I32" s="40" t="n"/>
      <c r="J32" s="25" t="n"/>
      <c r="K32" s="26">
        <f>IF(B32="","",IFERROR(IF(D32=LOOKUP(2,1/($B$6:B31&lt;&gt;""),$D$6:D31),"Kein Wechsel",IF(E32=LOOKUP(2,1/($B$6:B31&lt;&gt;""),$E$6:E31),"Referenzwechsel","Gruppenwechsel")),"Kein Wechsel"))</f>
        <v/>
      </c>
      <c r="L32" s="11">
        <f>IF(B32="","",IF(K32="Kein Wechsel",Parameter!$B$3,IF(K32="Referenzwechsel",Parameter!$B$4,Parameter!$B$5)))</f>
        <v/>
      </c>
      <c r="M32" s="41">
        <f>IF(B32="","",MAX(H32,IFERROR(LOOKUP(2,1/($B$6:B31&lt;&gt;""),$N$6:N31),Parameter!$B$2)+L32/24))</f>
        <v/>
      </c>
      <c r="N32" s="41">
        <f>IF(B32="","",M32+G32/24)</f>
        <v/>
      </c>
      <c r="O32" s="11">
        <f>IF(B32="","",MAX(0,(M32-IFERROR(LOOKUP(2,1/($B$6:B31&lt;&gt;""),$N$6:N31),Parameter!$B$2))*24-L32))</f>
        <v/>
      </c>
      <c r="P32" s="11">
        <f>IF(OR(B32="",I32=""),"",MAX(0,(N32-I32)*24))</f>
        <v/>
      </c>
      <c r="Q32" s="26">
        <f>IF(OR(B32="",I32=""),"",IF(P32&gt;Parameter!$B$7,"Verspätet","Pünktlich"))</f>
        <v/>
      </c>
    </row>
    <row r="33" ht="23" customHeight="1">
      <c r="A33" s="18">
        <f>IF(B33="","",COUNTIF($B$6:B33,"&lt;&gt;"))</f>
        <v/>
      </c>
      <c r="B33" s="19" t="n"/>
      <c r="C33" s="20" t="n"/>
      <c r="D33" s="19" t="n"/>
      <c r="E33" s="21" t="n"/>
      <c r="F33" s="22" t="n"/>
      <c r="G33" s="23" t="n"/>
      <c r="H33" s="40" t="n"/>
      <c r="I33" s="40" t="n"/>
      <c r="J33" s="25" t="n"/>
      <c r="K33" s="26">
        <f>IF(B33="","",IFERROR(IF(D33=LOOKUP(2,1/($B$6:B32&lt;&gt;""),$D$6:D32),"Kein Wechsel",IF(E33=LOOKUP(2,1/($B$6:B32&lt;&gt;""),$E$6:E32),"Referenzwechsel","Gruppenwechsel")),"Kein Wechsel"))</f>
        <v/>
      </c>
      <c r="L33" s="11">
        <f>IF(B33="","",IF(K33="Kein Wechsel",Parameter!$B$3,IF(K33="Referenzwechsel",Parameter!$B$4,Parameter!$B$5)))</f>
        <v/>
      </c>
      <c r="M33" s="41">
        <f>IF(B33="","",MAX(H33,IFERROR(LOOKUP(2,1/($B$6:B32&lt;&gt;""),$N$6:N32),Parameter!$B$2)+L33/24))</f>
        <v/>
      </c>
      <c r="N33" s="41">
        <f>IF(B33="","",M33+G33/24)</f>
        <v/>
      </c>
      <c r="O33" s="11">
        <f>IF(B33="","",MAX(0,(M33-IFERROR(LOOKUP(2,1/($B$6:B32&lt;&gt;""),$N$6:N32),Parameter!$B$2))*24-L33))</f>
        <v/>
      </c>
      <c r="P33" s="11">
        <f>IF(OR(B33="",I33=""),"",MAX(0,(N33-I33)*24))</f>
        <v/>
      </c>
      <c r="Q33" s="26">
        <f>IF(OR(B33="",I33=""),"",IF(P33&gt;Parameter!$B$7,"Verspätet","Pünktlich"))</f>
        <v/>
      </c>
    </row>
    <row r="34" ht="23" customHeight="1">
      <c r="A34" s="18">
        <f>IF(B34="","",COUNTIF($B$6:B34,"&lt;&gt;"))</f>
        <v/>
      </c>
      <c r="B34" s="19" t="n"/>
      <c r="C34" s="20" t="n"/>
      <c r="D34" s="19" t="n"/>
      <c r="E34" s="21" t="n"/>
      <c r="F34" s="22" t="n"/>
      <c r="G34" s="23" t="n"/>
      <c r="H34" s="40" t="n"/>
      <c r="I34" s="40" t="n"/>
      <c r="J34" s="25" t="n"/>
      <c r="K34" s="26">
        <f>IF(B34="","",IFERROR(IF(D34=LOOKUP(2,1/($B$6:B33&lt;&gt;""),$D$6:D33),"Kein Wechsel",IF(E34=LOOKUP(2,1/($B$6:B33&lt;&gt;""),$E$6:E33),"Referenzwechsel","Gruppenwechsel")),"Kein Wechsel"))</f>
        <v/>
      </c>
      <c r="L34" s="11">
        <f>IF(B34="","",IF(K34="Kein Wechsel",Parameter!$B$3,IF(K34="Referenzwechsel",Parameter!$B$4,Parameter!$B$5)))</f>
        <v/>
      </c>
      <c r="M34" s="41">
        <f>IF(B34="","",MAX(H34,IFERROR(LOOKUP(2,1/($B$6:B33&lt;&gt;""),$N$6:N33),Parameter!$B$2)+L34/24))</f>
        <v/>
      </c>
      <c r="N34" s="41">
        <f>IF(B34="","",M34+G34/24)</f>
        <v/>
      </c>
      <c r="O34" s="11">
        <f>IF(B34="","",MAX(0,(M34-IFERROR(LOOKUP(2,1/($B$6:B33&lt;&gt;""),$N$6:N33),Parameter!$B$2))*24-L34))</f>
        <v/>
      </c>
      <c r="P34" s="11">
        <f>IF(OR(B34="",I34=""),"",MAX(0,(N34-I34)*24))</f>
        <v/>
      </c>
      <c r="Q34" s="26">
        <f>IF(OR(B34="",I34=""),"",IF(P34&gt;Parameter!$B$7,"Verspätet","Pünktlich"))</f>
        <v/>
      </c>
    </row>
    <row r="35" ht="23" customHeight="1">
      <c r="A35" s="18">
        <f>IF(B35="","",COUNTIF($B$6:B35,"&lt;&gt;"))</f>
        <v/>
      </c>
      <c r="B35" s="19" t="n"/>
      <c r="C35" s="20" t="n"/>
      <c r="D35" s="19" t="n"/>
      <c r="E35" s="21" t="n"/>
      <c r="F35" s="22" t="n"/>
      <c r="G35" s="23" t="n"/>
      <c r="H35" s="40" t="n"/>
      <c r="I35" s="40" t="n"/>
      <c r="J35" s="25" t="n"/>
      <c r="K35" s="26">
        <f>IF(B35="","",IFERROR(IF(D35=LOOKUP(2,1/($B$6:B34&lt;&gt;""),$D$6:D34),"Kein Wechsel",IF(E35=LOOKUP(2,1/($B$6:B34&lt;&gt;""),$E$6:E34),"Referenzwechsel","Gruppenwechsel")),"Kein Wechsel"))</f>
        <v/>
      </c>
      <c r="L35" s="11">
        <f>IF(B35="","",IF(K35="Kein Wechsel",Parameter!$B$3,IF(K35="Referenzwechsel",Parameter!$B$4,Parameter!$B$5)))</f>
        <v/>
      </c>
      <c r="M35" s="41">
        <f>IF(B35="","",MAX(H35,IFERROR(LOOKUP(2,1/($B$6:B34&lt;&gt;""),$N$6:N34),Parameter!$B$2)+L35/24))</f>
        <v/>
      </c>
      <c r="N35" s="41">
        <f>IF(B35="","",M35+G35/24)</f>
        <v/>
      </c>
      <c r="O35" s="11">
        <f>IF(B35="","",MAX(0,(M35-IFERROR(LOOKUP(2,1/($B$6:B34&lt;&gt;""),$N$6:N34),Parameter!$B$2))*24-L35))</f>
        <v/>
      </c>
      <c r="P35" s="11">
        <f>IF(OR(B35="",I35=""),"",MAX(0,(N35-I35)*24))</f>
        <v/>
      </c>
      <c r="Q35" s="26">
        <f>IF(OR(B35="",I35=""),"",IF(P35&gt;Parameter!$B$7,"Verspätet","Pünktlich"))</f>
        <v/>
      </c>
    </row>
    <row r="36" ht="23" customHeight="1">
      <c r="A36" s="18">
        <f>IF(B36="","",COUNTIF($B$6:B36,"&lt;&gt;"))</f>
        <v/>
      </c>
      <c r="B36" s="19" t="n"/>
      <c r="C36" s="20" t="n"/>
      <c r="D36" s="19" t="n"/>
      <c r="E36" s="21" t="n"/>
      <c r="F36" s="22" t="n"/>
      <c r="G36" s="23" t="n"/>
      <c r="H36" s="40" t="n"/>
      <c r="I36" s="40" t="n"/>
      <c r="J36" s="25" t="n"/>
      <c r="K36" s="26">
        <f>IF(B36="","",IFERROR(IF(D36=LOOKUP(2,1/($B$6:B35&lt;&gt;""),$D$6:D35),"Kein Wechsel",IF(E36=LOOKUP(2,1/($B$6:B35&lt;&gt;""),$E$6:E35),"Referenzwechsel","Gruppenwechsel")),"Kein Wechsel"))</f>
        <v/>
      </c>
      <c r="L36" s="11">
        <f>IF(B36="","",IF(K36="Kein Wechsel",Parameter!$B$3,IF(K36="Referenzwechsel",Parameter!$B$4,Parameter!$B$5)))</f>
        <v/>
      </c>
      <c r="M36" s="41">
        <f>IF(B36="","",MAX(H36,IFERROR(LOOKUP(2,1/($B$6:B35&lt;&gt;""),$N$6:N35),Parameter!$B$2)+L36/24))</f>
        <v/>
      </c>
      <c r="N36" s="41">
        <f>IF(B36="","",M36+G36/24)</f>
        <v/>
      </c>
      <c r="O36" s="11">
        <f>IF(B36="","",MAX(0,(M36-IFERROR(LOOKUP(2,1/($B$6:B35&lt;&gt;""),$N$6:N35),Parameter!$B$2))*24-L36))</f>
        <v/>
      </c>
      <c r="P36" s="11">
        <f>IF(OR(B36="",I36=""),"",MAX(0,(N36-I36)*24))</f>
        <v/>
      </c>
      <c r="Q36" s="26">
        <f>IF(OR(B36="",I36=""),"",IF(P36&gt;Parameter!$B$7,"Verspätet","Pünktlich"))</f>
        <v/>
      </c>
    </row>
    <row r="37" ht="23" customHeight="1">
      <c r="A37" s="18">
        <f>IF(B37="","",COUNTIF($B$6:B37,"&lt;&gt;"))</f>
        <v/>
      </c>
      <c r="B37" s="19" t="n"/>
      <c r="C37" s="20" t="n"/>
      <c r="D37" s="19" t="n"/>
      <c r="E37" s="21" t="n"/>
      <c r="F37" s="22" t="n"/>
      <c r="G37" s="23" t="n"/>
      <c r="H37" s="40" t="n"/>
      <c r="I37" s="40" t="n"/>
      <c r="J37" s="25" t="n"/>
      <c r="K37" s="26">
        <f>IF(B37="","",IFERROR(IF(D37=LOOKUP(2,1/($B$6:B36&lt;&gt;""),$D$6:D36),"Kein Wechsel",IF(E37=LOOKUP(2,1/($B$6:B36&lt;&gt;""),$E$6:E36),"Referenzwechsel","Gruppenwechsel")),"Kein Wechsel"))</f>
        <v/>
      </c>
      <c r="L37" s="11">
        <f>IF(B37="","",IF(K37="Kein Wechsel",Parameter!$B$3,IF(K37="Referenzwechsel",Parameter!$B$4,Parameter!$B$5)))</f>
        <v/>
      </c>
      <c r="M37" s="41">
        <f>IF(B37="","",MAX(H37,IFERROR(LOOKUP(2,1/($B$6:B36&lt;&gt;""),$N$6:N36),Parameter!$B$2)+L37/24))</f>
        <v/>
      </c>
      <c r="N37" s="41">
        <f>IF(B37="","",M37+G37/24)</f>
        <v/>
      </c>
      <c r="O37" s="11">
        <f>IF(B37="","",MAX(0,(M37-IFERROR(LOOKUP(2,1/($B$6:B36&lt;&gt;""),$N$6:N36),Parameter!$B$2))*24-L37))</f>
        <v/>
      </c>
      <c r="P37" s="11">
        <f>IF(OR(B37="",I37=""),"",MAX(0,(N37-I37)*24))</f>
        <v/>
      </c>
      <c r="Q37" s="26">
        <f>IF(OR(B37="",I37=""),"",IF(P37&gt;Parameter!$B$7,"Verspätet","Pünktlich"))</f>
        <v/>
      </c>
    </row>
    <row r="38" ht="23" customHeight="1">
      <c r="A38" s="18">
        <f>IF(B38="","",COUNTIF($B$6:B38,"&lt;&gt;"))</f>
        <v/>
      </c>
      <c r="B38" s="19" t="n"/>
      <c r="C38" s="20" t="n"/>
      <c r="D38" s="19" t="n"/>
      <c r="E38" s="21" t="n"/>
      <c r="F38" s="22" t="n"/>
      <c r="G38" s="23" t="n"/>
      <c r="H38" s="40" t="n"/>
      <c r="I38" s="40" t="n"/>
      <c r="J38" s="25" t="n"/>
      <c r="K38" s="26">
        <f>IF(B38="","",IFERROR(IF(D38=LOOKUP(2,1/($B$6:B37&lt;&gt;""),$D$6:D37),"Kein Wechsel",IF(E38=LOOKUP(2,1/($B$6:B37&lt;&gt;""),$E$6:E37),"Referenzwechsel","Gruppenwechsel")),"Kein Wechsel"))</f>
        <v/>
      </c>
      <c r="L38" s="11">
        <f>IF(B38="","",IF(K38="Kein Wechsel",Parameter!$B$3,IF(K38="Referenzwechsel",Parameter!$B$4,Parameter!$B$5)))</f>
        <v/>
      </c>
      <c r="M38" s="41">
        <f>IF(B38="","",MAX(H38,IFERROR(LOOKUP(2,1/($B$6:B37&lt;&gt;""),$N$6:N37),Parameter!$B$2)+L38/24))</f>
        <v/>
      </c>
      <c r="N38" s="41">
        <f>IF(B38="","",M38+G38/24)</f>
        <v/>
      </c>
      <c r="O38" s="11">
        <f>IF(B38="","",MAX(0,(M38-IFERROR(LOOKUP(2,1/($B$6:B37&lt;&gt;""),$N$6:N37),Parameter!$B$2))*24-L38))</f>
        <v/>
      </c>
      <c r="P38" s="11">
        <f>IF(OR(B38="",I38=""),"",MAX(0,(N38-I38)*24))</f>
        <v/>
      </c>
      <c r="Q38" s="26">
        <f>IF(OR(B38="",I38=""),"",IF(P38&gt;Parameter!$B$7,"Verspätet","Pünktlich"))</f>
        <v/>
      </c>
    </row>
    <row r="39" ht="23" customHeight="1">
      <c r="A39" s="18">
        <f>IF(B39="","",COUNTIF($B$6:B39,"&lt;&gt;"))</f>
        <v/>
      </c>
      <c r="B39" s="19" t="n"/>
      <c r="C39" s="20" t="n"/>
      <c r="D39" s="19" t="n"/>
      <c r="E39" s="21" t="n"/>
      <c r="F39" s="22" t="n"/>
      <c r="G39" s="23" t="n"/>
      <c r="H39" s="40" t="n"/>
      <c r="I39" s="40" t="n"/>
      <c r="J39" s="25" t="n"/>
      <c r="K39" s="26">
        <f>IF(B39="","",IFERROR(IF(D39=LOOKUP(2,1/($B$6:B38&lt;&gt;""),$D$6:D38),"Kein Wechsel",IF(E39=LOOKUP(2,1/($B$6:B38&lt;&gt;""),$E$6:E38),"Referenzwechsel","Gruppenwechsel")),"Kein Wechsel"))</f>
        <v/>
      </c>
      <c r="L39" s="11">
        <f>IF(B39="","",IF(K39="Kein Wechsel",Parameter!$B$3,IF(K39="Referenzwechsel",Parameter!$B$4,Parameter!$B$5)))</f>
        <v/>
      </c>
      <c r="M39" s="41">
        <f>IF(B39="","",MAX(H39,IFERROR(LOOKUP(2,1/($B$6:B38&lt;&gt;""),$N$6:N38),Parameter!$B$2)+L39/24))</f>
        <v/>
      </c>
      <c r="N39" s="41">
        <f>IF(B39="","",M39+G39/24)</f>
        <v/>
      </c>
      <c r="O39" s="11">
        <f>IF(B39="","",MAX(0,(M39-IFERROR(LOOKUP(2,1/($B$6:B38&lt;&gt;""),$N$6:N38),Parameter!$B$2))*24-L39))</f>
        <v/>
      </c>
      <c r="P39" s="11">
        <f>IF(OR(B39="",I39=""),"",MAX(0,(N39-I39)*24))</f>
        <v/>
      </c>
      <c r="Q39" s="26">
        <f>IF(OR(B39="",I39=""),"",IF(P39&gt;Parameter!$B$7,"Verspätet","Pünktlich"))</f>
        <v/>
      </c>
    </row>
    <row r="40" ht="23" customHeight="1">
      <c r="A40" s="18">
        <f>IF(B40="","",COUNTIF($B$6:B40,"&lt;&gt;"))</f>
        <v/>
      </c>
      <c r="B40" s="19" t="n"/>
      <c r="C40" s="20" t="n"/>
      <c r="D40" s="19" t="n"/>
      <c r="E40" s="21" t="n"/>
      <c r="F40" s="22" t="n"/>
      <c r="G40" s="23" t="n"/>
      <c r="H40" s="40" t="n"/>
      <c r="I40" s="40" t="n"/>
      <c r="J40" s="25" t="n"/>
      <c r="K40" s="26">
        <f>IF(B40="","",IFERROR(IF(D40=LOOKUP(2,1/($B$6:B39&lt;&gt;""),$D$6:D39),"Kein Wechsel",IF(E40=LOOKUP(2,1/($B$6:B39&lt;&gt;""),$E$6:E39),"Referenzwechsel","Gruppenwechsel")),"Kein Wechsel"))</f>
        <v/>
      </c>
      <c r="L40" s="11">
        <f>IF(B40="","",IF(K40="Kein Wechsel",Parameter!$B$3,IF(K40="Referenzwechsel",Parameter!$B$4,Parameter!$B$5)))</f>
        <v/>
      </c>
      <c r="M40" s="41">
        <f>IF(B40="","",MAX(H40,IFERROR(LOOKUP(2,1/($B$6:B39&lt;&gt;""),$N$6:N39),Parameter!$B$2)+L40/24))</f>
        <v/>
      </c>
      <c r="N40" s="41">
        <f>IF(B40="","",M40+G40/24)</f>
        <v/>
      </c>
      <c r="O40" s="11">
        <f>IF(B40="","",MAX(0,(M40-IFERROR(LOOKUP(2,1/($B$6:B39&lt;&gt;""),$N$6:N39),Parameter!$B$2))*24-L40))</f>
        <v/>
      </c>
      <c r="P40" s="11">
        <f>IF(OR(B40="",I40=""),"",MAX(0,(N40-I40)*24))</f>
        <v/>
      </c>
      <c r="Q40" s="26">
        <f>IF(OR(B40="",I40=""),"",IF(P40&gt;Parameter!$B$7,"Verspätet","Pünktlich"))</f>
        <v/>
      </c>
    </row>
    <row r="41" ht="23" customHeight="1">
      <c r="A41" s="18">
        <f>IF(B41="","",COUNTIF($B$6:B41,"&lt;&gt;"))</f>
        <v/>
      </c>
      <c r="B41" s="19" t="n"/>
      <c r="C41" s="20" t="n"/>
      <c r="D41" s="19" t="n"/>
      <c r="E41" s="21" t="n"/>
      <c r="F41" s="22" t="n"/>
      <c r="G41" s="23" t="n"/>
      <c r="H41" s="40" t="n"/>
      <c r="I41" s="40" t="n"/>
      <c r="J41" s="25" t="n"/>
      <c r="K41" s="26">
        <f>IF(B41="","",IFERROR(IF(D41=LOOKUP(2,1/($B$6:B40&lt;&gt;""),$D$6:D40),"Kein Wechsel",IF(E41=LOOKUP(2,1/($B$6:B40&lt;&gt;""),$E$6:E40),"Referenzwechsel","Gruppenwechsel")),"Kein Wechsel"))</f>
        <v/>
      </c>
      <c r="L41" s="11">
        <f>IF(B41="","",IF(K41="Kein Wechsel",Parameter!$B$3,IF(K41="Referenzwechsel",Parameter!$B$4,Parameter!$B$5)))</f>
        <v/>
      </c>
      <c r="M41" s="41">
        <f>IF(B41="","",MAX(H41,IFERROR(LOOKUP(2,1/($B$6:B40&lt;&gt;""),$N$6:N40),Parameter!$B$2)+L41/24))</f>
        <v/>
      </c>
      <c r="N41" s="41">
        <f>IF(B41="","",M41+G41/24)</f>
        <v/>
      </c>
      <c r="O41" s="11">
        <f>IF(B41="","",MAX(0,(M41-IFERROR(LOOKUP(2,1/($B$6:B40&lt;&gt;""),$N$6:N40),Parameter!$B$2))*24-L41))</f>
        <v/>
      </c>
      <c r="P41" s="11">
        <f>IF(OR(B41="",I41=""),"",MAX(0,(N41-I41)*24))</f>
        <v/>
      </c>
      <c r="Q41" s="26">
        <f>IF(OR(B41="",I41=""),"",IF(P41&gt;Parameter!$B$7,"Verspätet","Pünktlich"))</f>
        <v/>
      </c>
    </row>
    <row r="42" ht="23" customHeight="1">
      <c r="A42" s="18">
        <f>IF(B42="","",COUNTIF($B$6:B42,"&lt;&gt;"))</f>
        <v/>
      </c>
      <c r="B42" s="19" t="n"/>
      <c r="C42" s="20" t="n"/>
      <c r="D42" s="19" t="n"/>
      <c r="E42" s="21" t="n"/>
      <c r="F42" s="22" t="n"/>
      <c r="G42" s="23" t="n"/>
      <c r="H42" s="40" t="n"/>
      <c r="I42" s="40" t="n"/>
      <c r="J42" s="25" t="n"/>
      <c r="K42" s="26">
        <f>IF(B42="","",IFERROR(IF(D42=LOOKUP(2,1/($B$6:B41&lt;&gt;""),$D$6:D41),"Kein Wechsel",IF(E42=LOOKUP(2,1/($B$6:B41&lt;&gt;""),$E$6:E41),"Referenzwechsel","Gruppenwechsel")),"Kein Wechsel"))</f>
        <v/>
      </c>
      <c r="L42" s="11">
        <f>IF(B42="","",IF(K42="Kein Wechsel",Parameter!$B$3,IF(K42="Referenzwechsel",Parameter!$B$4,Parameter!$B$5)))</f>
        <v/>
      </c>
      <c r="M42" s="41">
        <f>IF(B42="","",MAX(H42,IFERROR(LOOKUP(2,1/($B$6:B41&lt;&gt;""),$N$6:N41),Parameter!$B$2)+L42/24))</f>
        <v/>
      </c>
      <c r="N42" s="41">
        <f>IF(B42="","",M42+G42/24)</f>
        <v/>
      </c>
      <c r="O42" s="11">
        <f>IF(B42="","",MAX(0,(M42-IFERROR(LOOKUP(2,1/($B$6:B41&lt;&gt;""),$N$6:N41),Parameter!$B$2))*24-L42))</f>
        <v/>
      </c>
      <c r="P42" s="11">
        <f>IF(OR(B42="",I42=""),"",MAX(0,(N42-I42)*24))</f>
        <v/>
      </c>
      <c r="Q42" s="26">
        <f>IF(OR(B42="",I42=""),"",IF(P42&gt;Parameter!$B$7,"Verspätet","Pünktlich"))</f>
        <v/>
      </c>
    </row>
    <row r="43" ht="23" customHeight="1">
      <c r="A43" s="18">
        <f>IF(B43="","",COUNTIF($B$6:B43,"&lt;&gt;"))</f>
        <v/>
      </c>
      <c r="B43" s="19" t="n"/>
      <c r="C43" s="20" t="n"/>
      <c r="D43" s="19" t="n"/>
      <c r="E43" s="21" t="n"/>
      <c r="F43" s="22" t="n"/>
      <c r="G43" s="23" t="n"/>
      <c r="H43" s="40" t="n"/>
      <c r="I43" s="40" t="n"/>
      <c r="J43" s="25" t="n"/>
      <c r="K43" s="26">
        <f>IF(B43="","",IFERROR(IF(D43=LOOKUP(2,1/($B$6:B42&lt;&gt;""),$D$6:D42),"Kein Wechsel",IF(E43=LOOKUP(2,1/($B$6:B42&lt;&gt;""),$E$6:E42),"Referenzwechsel","Gruppenwechsel")),"Kein Wechsel"))</f>
        <v/>
      </c>
      <c r="L43" s="11">
        <f>IF(B43="","",IF(K43="Kein Wechsel",Parameter!$B$3,IF(K43="Referenzwechsel",Parameter!$B$4,Parameter!$B$5)))</f>
        <v/>
      </c>
      <c r="M43" s="41">
        <f>IF(B43="","",MAX(H43,IFERROR(LOOKUP(2,1/($B$6:B42&lt;&gt;""),$N$6:N42),Parameter!$B$2)+L43/24))</f>
        <v/>
      </c>
      <c r="N43" s="41">
        <f>IF(B43="","",M43+G43/24)</f>
        <v/>
      </c>
      <c r="O43" s="11">
        <f>IF(B43="","",MAX(0,(M43-IFERROR(LOOKUP(2,1/($B$6:B42&lt;&gt;""),$N$6:N42),Parameter!$B$2))*24-L43))</f>
        <v/>
      </c>
      <c r="P43" s="11">
        <f>IF(OR(B43="",I43=""),"",MAX(0,(N43-I43)*24))</f>
        <v/>
      </c>
      <c r="Q43" s="26">
        <f>IF(OR(B43="",I43=""),"",IF(P43&gt;Parameter!$B$7,"Verspätet","Pünktlich"))</f>
        <v/>
      </c>
    </row>
    <row r="44" ht="23" customHeight="1">
      <c r="A44" s="18">
        <f>IF(B44="","",COUNTIF($B$6:B44,"&lt;&gt;"))</f>
        <v/>
      </c>
      <c r="B44" s="19" t="n"/>
      <c r="C44" s="20" t="n"/>
      <c r="D44" s="19" t="n"/>
      <c r="E44" s="21" t="n"/>
      <c r="F44" s="22" t="n"/>
      <c r="G44" s="23" t="n"/>
      <c r="H44" s="40" t="n"/>
      <c r="I44" s="40" t="n"/>
      <c r="J44" s="25" t="n"/>
      <c r="K44" s="26">
        <f>IF(B44="","",IFERROR(IF(D44=LOOKUP(2,1/($B$6:B43&lt;&gt;""),$D$6:D43),"Kein Wechsel",IF(E44=LOOKUP(2,1/($B$6:B43&lt;&gt;""),$E$6:E43),"Referenzwechsel","Gruppenwechsel")),"Kein Wechsel"))</f>
        <v/>
      </c>
      <c r="L44" s="11">
        <f>IF(B44="","",IF(K44="Kein Wechsel",Parameter!$B$3,IF(K44="Referenzwechsel",Parameter!$B$4,Parameter!$B$5)))</f>
        <v/>
      </c>
      <c r="M44" s="41">
        <f>IF(B44="","",MAX(H44,IFERROR(LOOKUP(2,1/($B$6:B43&lt;&gt;""),$N$6:N43),Parameter!$B$2)+L44/24))</f>
        <v/>
      </c>
      <c r="N44" s="41">
        <f>IF(B44="","",M44+G44/24)</f>
        <v/>
      </c>
      <c r="O44" s="11">
        <f>IF(B44="","",MAX(0,(M44-IFERROR(LOOKUP(2,1/($B$6:B43&lt;&gt;""),$N$6:N43),Parameter!$B$2))*24-L44))</f>
        <v/>
      </c>
      <c r="P44" s="11">
        <f>IF(OR(B44="",I44=""),"",MAX(0,(N44-I44)*24))</f>
        <v/>
      </c>
      <c r="Q44" s="26">
        <f>IF(OR(B44="",I44=""),"",IF(P44&gt;Parameter!$B$7,"Verspätet","Pünktlich"))</f>
        <v/>
      </c>
    </row>
    <row r="45" ht="23" customHeight="1">
      <c r="A45" s="18">
        <f>IF(B45="","",COUNTIF($B$6:B45,"&lt;&gt;"))</f>
        <v/>
      </c>
      <c r="B45" s="19" t="n"/>
      <c r="C45" s="20" t="n"/>
      <c r="D45" s="19" t="n"/>
      <c r="E45" s="21" t="n"/>
      <c r="F45" s="22" t="n"/>
      <c r="G45" s="23" t="n"/>
      <c r="H45" s="40" t="n"/>
      <c r="I45" s="40" t="n"/>
      <c r="J45" s="25" t="n"/>
      <c r="K45" s="26">
        <f>IF(B45="","",IFERROR(IF(D45=LOOKUP(2,1/($B$6:B44&lt;&gt;""),$D$6:D44),"Kein Wechsel",IF(E45=LOOKUP(2,1/($B$6:B44&lt;&gt;""),$E$6:E44),"Referenzwechsel","Gruppenwechsel")),"Kein Wechsel"))</f>
        <v/>
      </c>
      <c r="L45" s="11">
        <f>IF(B45="","",IF(K45="Kein Wechsel",Parameter!$B$3,IF(K45="Referenzwechsel",Parameter!$B$4,Parameter!$B$5)))</f>
        <v/>
      </c>
      <c r="M45" s="41">
        <f>IF(B45="","",MAX(H45,IFERROR(LOOKUP(2,1/($B$6:B44&lt;&gt;""),$N$6:N44),Parameter!$B$2)+L45/24))</f>
        <v/>
      </c>
      <c r="N45" s="41">
        <f>IF(B45="","",M45+G45/24)</f>
        <v/>
      </c>
      <c r="O45" s="11">
        <f>IF(B45="","",MAX(0,(M45-IFERROR(LOOKUP(2,1/($B$6:B44&lt;&gt;""),$N$6:N44),Parameter!$B$2))*24-L45))</f>
        <v/>
      </c>
      <c r="P45" s="11">
        <f>IF(OR(B45="",I45=""),"",MAX(0,(N45-I45)*24))</f>
        <v/>
      </c>
      <c r="Q45" s="26">
        <f>IF(OR(B45="",I45=""),"",IF(P45&gt;Parameter!$B$7,"Verspätet","Pünktlich"))</f>
        <v/>
      </c>
    </row>
    <row r="46" ht="23" customHeight="1">
      <c r="A46" s="18">
        <f>IF(B46="","",COUNTIF($B$6:B46,"&lt;&gt;"))</f>
        <v/>
      </c>
      <c r="B46" s="19" t="n"/>
      <c r="C46" s="20" t="n"/>
      <c r="D46" s="19" t="n"/>
      <c r="E46" s="21" t="n"/>
      <c r="F46" s="22" t="n"/>
      <c r="G46" s="23" t="n"/>
      <c r="H46" s="40" t="n"/>
      <c r="I46" s="40" t="n"/>
      <c r="J46" s="25" t="n"/>
      <c r="K46" s="26">
        <f>IF(B46="","",IFERROR(IF(D46=LOOKUP(2,1/($B$6:B45&lt;&gt;""),$D$6:D45),"Kein Wechsel",IF(E46=LOOKUP(2,1/($B$6:B45&lt;&gt;""),$E$6:E45),"Referenzwechsel","Gruppenwechsel")),"Kein Wechsel"))</f>
        <v/>
      </c>
      <c r="L46" s="11">
        <f>IF(B46="","",IF(K46="Kein Wechsel",Parameter!$B$3,IF(K46="Referenzwechsel",Parameter!$B$4,Parameter!$B$5)))</f>
        <v/>
      </c>
      <c r="M46" s="41">
        <f>IF(B46="","",MAX(H46,IFERROR(LOOKUP(2,1/($B$6:B45&lt;&gt;""),$N$6:N45),Parameter!$B$2)+L46/24))</f>
        <v/>
      </c>
      <c r="N46" s="41">
        <f>IF(B46="","",M46+G46/24)</f>
        <v/>
      </c>
      <c r="O46" s="11">
        <f>IF(B46="","",MAX(0,(M46-IFERROR(LOOKUP(2,1/($B$6:B45&lt;&gt;""),$N$6:N45),Parameter!$B$2))*24-L46))</f>
        <v/>
      </c>
      <c r="P46" s="11">
        <f>IF(OR(B46="",I46=""),"",MAX(0,(N46-I46)*24))</f>
        <v/>
      </c>
      <c r="Q46" s="26">
        <f>IF(OR(B46="",I46=""),"",IF(P46&gt;Parameter!$B$7,"Verspätet","Pünktlich"))</f>
        <v/>
      </c>
    </row>
    <row r="47" ht="23" customHeight="1">
      <c r="A47" s="18">
        <f>IF(B47="","",COUNTIF($B$6:B47,"&lt;&gt;"))</f>
        <v/>
      </c>
      <c r="B47" s="19" t="n"/>
      <c r="C47" s="20" t="n"/>
      <c r="D47" s="19" t="n"/>
      <c r="E47" s="21" t="n"/>
      <c r="F47" s="22" t="n"/>
      <c r="G47" s="23" t="n"/>
      <c r="H47" s="40" t="n"/>
      <c r="I47" s="40" t="n"/>
      <c r="J47" s="25" t="n"/>
      <c r="K47" s="26">
        <f>IF(B47="","",IFERROR(IF(D47=LOOKUP(2,1/($B$6:B46&lt;&gt;""),$D$6:D46),"Kein Wechsel",IF(E47=LOOKUP(2,1/($B$6:B46&lt;&gt;""),$E$6:E46),"Referenzwechsel","Gruppenwechsel")),"Kein Wechsel"))</f>
        <v/>
      </c>
      <c r="L47" s="11">
        <f>IF(B47="","",IF(K47="Kein Wechsel",Parameter!$B$3,IF(K47="Referenzwechsel",Parameter!$B$4,Parameter!$B$5)))</f>
        <v/>
      </c>
      <c r="M47" s="41">
        <f>IF(B47="","",MAX(H47,IFERROR(LOOKUP(2,1/($B$6:B46&lt;&gt;""),$N$6:N46),Parameter!$B$2)+L47/24))</f>
        <v/>
      </c>
      <c r="N47" s="41">
        <f>IF(B47="","",M47+G47/24)</f>
        <v/>
      </c>
      <c r="O47" s="11">
        <f>IF(B47="","",MAX(0,(M47-IFERROR(LOOKUP(2,1/($B$6:B46&lt;&gt;""),$N$6:N46),Parameter!$B$2))*24-L47))</f>
        <v/>
      </c>
      <c r="P47" s="11">
        <f>IF(OR(B47="",I47=""),"",MAX(0,(N47-I47)*24))</f>
        <v/>
      </c>
      <c r="Q47" s="26">
        <f>IF(OR(B47="",I47=""),"",IF(P47&gt;Parameter!$B$7,"Verspätet","Pünktlich"))</f>
        <v/>
      </c>
    </row>
    <row r="48" ht="23" customHeight="1">
      <c r="A48" s="18">
        <f>IF(B48="","",COUNTIF($B$6:B48,"&lt;&gt;"))</f>
        <v/>
      </c>
      <c r="B48" s="19" t="n"/>
      <c r="C48" s="20" t="n"/>
      <c r="D48" s="19" t="n"/>
      <c r="E48" s="21" t="n"/>
      <c r="F48" s="22" t="n"/>
      <c r="G48" s="23" t="n"/>
      <c r="H48" s="40" t="n"/>
      <c r="I48" s="40" t="n"/>
      <c r="J48" s="25" t="n"/>
      <c r="K48" s="26">
        <f>IF(B48="","",IFERROR(IF(D48=LOOKUP(2,1/($B$6:B47&lt;&gt;""),$D$6:D47),"Kein Wechsel",IF(E48=LOOKUP(2,1/($B$6:B47&lt;&gt;""),$E$6:E47),"Referenzwechsel","Gruppenwechsel")),"Kein Wechsel"))</f>
        <v/>
      </c>
      <c r="L48" s="11">
        <f>IF(B48="","",IF(K48="Kein Wechsel",Parameter!$B$3,IF(K48="Referenzwechsel",Parameter!$B$4,Parameter!$B$5)))</f>
        <v/>
      </c>
      <c r="M48" s="41">
        <f>IF(B48="","",MAX(H48,IFERROR(LOOKUP(2,1/($B$6:B47&lt;&gt;""),$N$6:N47),Parameter!$B$2)+L48/24))</f>
        <v/>
      </c>
      <c r="N48" s="41">
        <f>IF(B48="","",M48+G48/24)</f>
        <v/>
      </c>
      <c r="O48" s="11">
        <f>IF(B48="","",MAX(0,(M48-IFERROR(LOOKUP(2,1/($B$6:B47&lt;&gt;""),$N$6:N47),Parameter!$B$2))*24-L48))</f>
        <v/>
      </c>
      <c r="P48" s="11">
        <f>IF(OR(B48="",I48=""),"",MAX(0,(N48-I48)*24))</f>
        <v/>
      </c>
      <c r="Q48" s="26">
        <f>IF(OR(B48="",I48=""),"",IF(P48&gt;Parameter!$B$7,"Verspätet","Pünktlich"))</f>
        <v/>
      </c>
    </row>
    <row r="49" ht="23" customHeight="1">
      <c r="A49" s="18">
        <f>IF(B49="","",COUNTIF($B$6:B49,"&lt;&gt;"))</f>
        <v/>
      </c>
      <c r="B49" s="19" t="n"/>
      <c r="C49" s="20" t="n"/>
      <c r="D49" s="19" t="n"/>
      <c r="E49" s="21" t="n"/>
      <c r="F49" s="22" t="n"/>
      <c r="G49" s="23" t="n"/>
      <c r="H49" s="40" t="n"/>
      <c r="I49" s="40" t="n"/>
      <c r="J49" s="25" t="n"/>
      <c r="K49" s="26">
        <f>IF(B49="","",IFERROR(IF(D49=LOOKUP(2,1/($B$6:B48&lt;&gt;""),$D$6:D48),"Kein Wechsel",IF(E49=LOOKUP(2,1/($B$6:B48&lt;&gt;""),$E$6:E48),"Referenzwechsel","Gruppenwechsel")),"Kein Wechsel"))</f>
        <v/>
      </c>
      <c r="L49" s="11">
        <f>IF(B49="","",IF(K49="Kein Wechsel",Parameter!$B$3,IF(K49="Referenzwechsel",Parameter!$B$4,Parameter!$B$5)))</f>
        <v/>
      </c>
      <c r="M49" s="41">
        <f>IF(B49="","",MAX(H49,IFERROR(LOOKUP(2,1/($B$6:B48&lt;&gt;""),$N$6:N48),Parameter!$B$2)+L49/24))</f>
        <v/>
      </c>
      <c r="N49" s="41">
        <f>IF(B49="","",M49+G49/24)</f>
        <v/>
      </c>
      <c r="O49" s="11">
        <f>IF(B49="","",MAX(0,(M49-IFERROR(LOOKUP(2,1/($B$6:B48&lt;&gt;""),$N$6:N48),Parameter!$B$2))*24-L49))</f>
        <v/>
      </c>
      <c r="P49" s="11">
        <f>IF(OR(B49="",I49=""),"",MAX(0,(N49-I49)*24))</f>
        <v/>
      </c>
      <c r="Q49" s="26">
        <f>IF(OR(B49="",I49=""),"",IF(P49&gt;Parameter!$B$7,"Verspätet","Pünktlich"))</f>
        <v/>
      </c>
    </row>
    <row r="50" ht="23" customHeight="1">
      <c r="A50" s="18">
        <f>IF(B50="","",COUNTIF($B$6:B50,"&lt;&gt;"))</f>
        <v/>
      </c>
      <c r="B50" s="19" t="n"/>
      <c r="C50" s="20" t="n"/>
      <c r="D50" s="19" t="n"/>
      <c r="E50" s="21" t="n"/>
      <c r="F50" s="22" t="n"/>
      <c r="G50" s="23" t="n"/>
      <c r="H50" s="40" t="n"/>
      <c r="I50" s="40" t="n"/>
      <c r="J50" s="25" t="n"/>
      <c r="K50" s="26">
        <f>IF(B50="","",IFERROR(IF(D50=LOOKUP(2,1/($B$6:B49&lt;&gt;""),$D$6:D49),"Kein Wechsel",IF(E50=LOOKUP(2,1/($B$6:B49&lt;&gt;""),$E$6:E49),"Referenzwechsel","Gruppenwechsel")),"Kein Wechsel"))</f>
        <v/>
      </c>
      <c r="L50" s="11">
        <f>IF(B50="","",IF(K50="Kein Wechsel",Parameter!$B$3,IF(K50="Referenzwechsel",Parameter!$B$4,Parameter!$B$5)))</f>
        <v/>
      </c>
      <c r="M50" s="41">
        <f>IF(B50="","",MAX(H50,IFERROR(LOOKUP(2,1/($B$6:B49&lt;&gt;""),$N$6:N49),Parameter!$B$2)+L50/24))</f>
        <v/>
      </c>
      <c r="N50" s="41">
        <f>IF(B50="","",M50+G50/24)</f>
        <v/>
      </c>
      <c r="O50" s="11">
        <f>IF(B50="","",MAX(0,(M50-IFERROR(LOOKUP(2,1/($B$6:B49&lt;&gt;""),$N$6:N49),Parameter!$B$2))*24-L50))</f>
        <v/>
      </c>
      <c r="P50" s="11">
        <f>IF(OR(B50="",I50=""),"",MAX(0,(N50-I50)*24))</f>
        <v/>
      </c>
      <c r="Q50" s="26">
        <f>IF(OR(B50="",I50=""),"",IF(P50&gt;Parameter!$B$7,"Verspätet","Pünktlich"))</f>
        <v/>
      </c>
    </row>
    <row r="51" ht="23" customHeight="1">
      <c r="A51" s="18">
        <f>IF(B51="","",COUNTIF($B$6:B51,"&lt;&gt;"))</f>
        <v/>
      </c>
      <c r="B51" s="19" t="n"/>
      <c r="C51" s="20" t="n"/>
      <c r="D51" s="19" t="n"/>
      <c r="E51" s="21" t="n"/>
      <c r="F51" s="22" t="n"/>
      <c r="G51" s="23" t="n"/>
      <c r="H51" s="40" t="n"/>
      <c r="I51" s="40" t="n"/>
      <c r="J51" s="25" t="n"/>
      <c r="K51" s="26">
        <f>IF(B51="","",IFERROR(IF(D51=LOOKUP(2,1/($B$6:B50&lt;&gt;""),$D$6:D50),"Kein Wechsel",IF(E51=LOOKUP(2,1/($B$6:B50&lt;&gt;""),$E$6:E50),"Referenzwechsel","Gruppenwechsel")),"Kein Wechsel"))</f>
        <v/>
      </c>
      <c r="L51" s="11">
        <f>IF(B51="","",IF(K51="Kein Wechsel",Parameter!$B$3,IF(K51="Referenzwechsel",Parameter!$B$4,Parameter!$B$5)))</f>
        <v/>
      </c>
      <c r="M51" s="41">
        <f>IF(B51="","",MAX(H51,IFERROR(LOOKUP(2,1/($B$6:B50&lt;&gt;""),$N$6:N50),Parameter!$B$2)+L51/24))</f>
        <v/>
      </c>
      <c r="N51" s="41">
        <f>IF(B51="","",M51+G51/24)</f>
        <v/>
      </c>
      <c r="O51" s="11">
        <f>IF(B51="","",MAX(0,(M51-IFERROR(LOOKUP(2,1/($B$6:B50&lt;&gt;""),$N$6:N50),Parameter!$B$2))*24-L51))</f>
        <v/>
      </c>
      <c r="P51" s="11">
        <f>IF(OR(B51="",I51=""),"",MAX(0,(N51-I51)*24))</f>
        <v/>
      </c>
      <c r="Q51" s="26">
        <f>IF(OR(B51="",I51=""),"",IF(P51&gt;Parameter!$B$7,"Verspätet","Pünktlich"))</f>
        <v/>
      </c>
    </row>
    <row r="52" ht="23" customHeight="1">
      <c r="A52" s="18">
        <f>IF(B52="","",COUNTIF($B$6:B52,"&lt;&gt;"))</f>
        <v/>
      </c>
      <c r="B52" s="19" t="n"/>
      <c r="C52" s="20" t="n"/>
      <c r="D52" s="19" t="n"/>
      <c r="E52" s="21" t="n"/>
      <c r="F52" s="22" t="n"/>
      <c r="G52" s="23" t="n"/>
      <c r="H52" s="40" t="n"/>
      <c r="I52" s="40" t="n"/>
      <c r="J52" s="25" t="n"/>
      <c r="K52" s="26">
        <f>IF(B52="","",IFERROR(IF(D52=LOOKUP(2,1/($B$6:B51&lt;&gt;""),$D$6:D51),"Kein Wechsel",IF(E52=LOOKUP(2,1/($B$6:B51&lt;&gt;""),$E$6:E51),"Referenzwechsel","Gruppenwechsel")),"Kein Wechsel"))</f>
        <v/>
      </c>
      <c r="L52" s="11">
        <f>IF(B52="","",IF(K52="Kein Wechsel",Parameter!$B$3,IF(K52="Referenzwechsel",Parameter!$B$4,Parameter!$B$5)))</f>
        <v/>
      </c>
      <c r="M52" s="41">
        <f>IF(B52="","",MAX(H52,IFERROR(LOOKUP(2,1/($B$6:B51&lt;&gt;""),$N$6:N51),Parameter!$B$2)+L52/24))</f>
        <v/>
      </c>
      <c r="N52" s="41">
        <f>IF(B52="","",M52+G52/24)</f>
        <v/>
      </c>
      <c r="O52" s="11">
        <f>IF(B52="","",MAX(0,(M52-IFERROR(LOOKUP(2,1/($B$6:B51&lt;&gt;""),$N$6:N51),Parameter!$B$2))*24-L52))</f>
        <v/>
      </c>
      <c r="P52" s="11">
        <f>IF(OR(B52="",I52=""),"",MAX(0,(N52-I52)*24))</f>
        <v/>
      </c>
      <c r="Q52" s="26">
        <f>IF(OR(B52="",I52=""),"",IF(P52&gt;Parameter!$B$7,"Verspätet","Pünktlich"))</f>
        <v/>
      </c>
    </row>
    <row r="53" ht="23" customHeight="1">
      <c r="A53" s="18">
        <f>IF(B53="","",COUNTIF($B$6:B53,"&lt;&gt;"))</f>
        <v/>
      </c>
      <c r="B53" s="19" t="n"/>
      <c r="C53" s="20" t="n"/>
      <c r="D53" s="19" t="n"/>
      <c r="E53" s="21" t="n"/>
      <c r="F53" s="22" t="n"/>
      <c r="G53" s="23" t="n"/>
      <c r="H53" s="40" t="n"/>
      <c r="I53" s="40" t="n"/>
      <c r="J53" s="25" t="n"/>
      <c r="K53" s="26">
        <f>IF(B53="","",IFERROR(IF(D53=LOOKUP(2,1/($B$6:B52&lt;&gt;""),$D$6:D52),"Kein Wechsel",IF(E53=LOOKUP(2,1/($B$6:B52&lt;&gt;""),$E$6:E52),"Referenzwechsel","Gruppenwechsel")),"Kein Wechsel"))</f>
        <v/>
      </c>
      <c r="L53" s="11">
        <f>IF(B53="","",IF(K53="Kein Wechsel",Parameter!$B$3,IF(K53="Referenzwechsel",Parameter!$B$4,Parameter!$B$5)))</f>
        <v/>
      </c>
      <c r="M53" s="41">
        <f>IF(B53="","",MAX(H53,IFERROR(LOOKUP(2,1/($B$6:B52&lt;&gt;""),$N$6:N52),Parameter!$B$2)+L53/24))</f>
        <v/>
      </c>
      <c r="N53" s="41">
        <f>IF(B53="","",M53+G53/24)</f>
        <v/>
      </c>
      <c r="O53" s="11">
        <f>IF(B53="","",MAX(0,(M53-IFERROR(LOOKUP(2,1/($B$6:B52&lt;&gt;""),$N$6:N52),Parameter!$B$2))*24-L53))</f>
        <v/>
      </c>
      <c r="P53" s="11">
        <f>IF(OR(B53="",I53=""),"",MAX(0,(N53-I53)*24))</f>
        <v/>
      </c>
      <c r="Q53" s="26">
        <f>IF(OR(B53="",I53=""),"",IF(P53&gt;Parameter!$B$7,"Verspätet","Pünktlich"))</f>
        <v/>
      </c>
    </row>
    <row r="54" ht="23" customHeight="1">
      <c r="A54" s="18">
        <f>IF(B54="","",COUNTIF($B$6:B54,"&lt;&gt;"))</f>
        <v/>
      </c>
      <c r="B54" s="19" t="n"/>
      <c r="C54" s="20" t="n"/>
      <c r="D54" s="19" t="n"/>
      <c r="E54" s="21" t="n"/>
      <c r="F54" s="22" t="n"/>
      <c r="G54" s="23" t="n"/>
      <c r="H54" s="40" t="n"/>
      <c r="I54" s="40" t="n"/>
      <c r="J54" s="25" t="n"/>
      <c r="K54" s="26">
        <f>IF(B54="","",IFERROR(IF(D54=LOOKUP(2,1/($B$6:B53&lt;&gt;""),$D$6:D53),"Kein Wechsel",IF(E54=LOOKUP(2,1/($B$6:B53&lt;&gt;""),$E$6:E53),"Referenzwechsel","Gruppenwechsel")),"Kein Wechsel"))</f>
        <v/>
      </c>
      <c r="L54" s="11">
        <f>IF(B54="","",IF(K54="Kein Wechsel",Parameter!$B$3,IF(K54="Referenzwechsel",Parameter!$B$4,Parameter!$B$5)))</f>
        <v/>
      </c>
      <c r="M54" s="41">
        <f>IF(B54="","",MAX(H54,IFERROR(LOOKUP(2,1/($B$6:B53&lt;&gt;""),$N$6:N53),Parameter!$B$2)+L54/24))</f>
        <v/>
      </c>
      <c r="N54" s="41">
        <f>IF(B54="","",M54+G54/24)</f>
        <v/>
      </c>
      <c r="O54" s="11">
        <f>IF(B54="","",MAX(0,(M54-IFERROR(LOOKUP(2,1/($B$6:B53&lt;&gt;""),$N$6:N53),Parameter!$B$2))*24-L54))</f>
        <v/>
      </c>
      <c r="P54" s="11">
        <f>IF(OR(B54="",I54=""),"",MAX(0,(N54-I54)*24))</f>
        <v/>
      </c>
      <c r="Q54" s="26">
        <f>IF(OR(B54="",I54=""),"",IF(P54&gt;Parameter!$B$7,"Verspätet","Pünktlich"))</f>
        <v/>
      </c>
    </row>
    <row r="55" ht="23" customHeight="1">
      <c r="A55" s="18">
        <f>IF(B55="","",COUNTIF($B$6:B55,"&lt;&gt;"))</f>
        <v/>
      </c>
      <c r="B55" s="19" t="n"/>
      <c r="C55" s="20" t="n"/>
      <c r="D55" s="19" t="n"/>
      <c r="E55" s="21" t="n"/>
      <c r="F55" s="22" t="n"/>
      <c r="G55" s="23" t="n"/>
      <c r="H55" s="40" t="n"/>
      <c r="I55" s="40" t="n"/>
      <c r="J55" s="25" t="n"/>
      <c r="K55" s="26">
        <f>IF(B55="","",IFERROR(IF(D55=LOOKUP(2,1/($B$6:B54&lt;&gt;""),$D$6:D54),"Kein Wechsel",IF(E55=LOOKUP(2,1/($B$6:B54&lt;&gt;""),$E$6:E54),"Referenzwechsel","Gruppenwechsel")),"Kein Wechsel"))</f>
        <v/>
      </c>
      <c r="L55" s="11">
        <f>IF(B55="","",IF(K55="Kein Wechsel",Parameter!$B$3,IF(K55="Referenzwechsel",Parameter!$B$4,Parameter!$B$5)))</f>
        <v/>
      </c>
      <c r="M55" s="41">
        <f>IF(B55="","",MAX(H55,IFERROR(LOOKUP(2,1/($B$6:B54&lt;&gt;""),$N$6:N54),Parameter!$B$2)+L55/24))</f>
        <v/>
      </c>
      <c r="N55" s="41">
        <f>IF(B55="","",M55+G55/24)</f>
        <v/>
      </c>
      <c r="O55" s="11">
        <f>IF(B55="","",MAX(0,(M55-IFERROR(LOOKUP(2,1/($B$6:B54&lt;&gt;""),$N$6:N54),Parameter!$B$2))*24-L55))</f>
        <v/>
      </c>
      <c r="P55" s="11">
        <f>IF(OR(B55="",I55=""),"",MAX(0,(N55-I55)*24))</f>
        <v/>
      </c>
      <c r="Q55" s="26">
        <f>IF(OR(B55="",I55=""),"",IF(P55&gt;Parameter!$B$7,"Verspätet","Pünktlich"))</f>
        <v/>
      </c>
    </row>
    <row r="56" ht="23" customHeight="1">
      <c r="A56" s="18">
        <f>IF(B56="","",COUNTIF($B$6:B56,"&lt;&gt;"))</f>
        <v/>
      </c>
      <c r="B56" s="19" t="n"/>
      <c r="C56" s="20" t="n"/>
      <c r="D56" s="19" t="n"/>
      <c r="E56" s="21" t="n"/>
      <c r="F56" s="22" t="n"/>
      <c r="G56" s="23" t="n"/>
      <c r="H56" s="40" t="n"/>
      <c r="I56" s="40" t="n"/>
      <c r="J56" s="25" t="n"/>
      <c r="K56" s="26">
        <f>IF(B56="","",IFERROR(IF(D56=LOOKUP(2,1/($B$6:B55&lt;&gt;""),$D$6:D55),"Kein Wechsel",IF(E56=LOOKUP(2,1/($B$6:B55&lt;&gt;""),$E$6:E55),"Referenzwechsel","Gruppenwechsel")),"Kein Wechsel"))</f>
        <v/>
      </c>
      <c r="L56" s="11">
        <f>IF(B56="","",IF(K56="Kein Wechsel",Parameter!$B$3,IF(K56="Referenzwechsel",Parameter!$B$4,Parameter!$B$5)))</f>
        <v/>
      </c>
      <c r="M56" s="41">
        <f>IF(B56="","",MAX(H56,IFERROR(LOOKUP(2,1/($B$6:B55&lt;&gt;""),$N$6:N55),Parameter!$B$2)+L56/24))</f>
        <v/>
      </c>
      <c r="N56" s="41">
        <f>IF(B56="","",M56+G56/24)</f>
        <v/>
      </c>
      <c r="O56" s="11">
        <f>IF(B56="","",MAX(0,(M56-IFERROR(LOOKUP(2,1/($B$6:B55&lt;&gt;""),$N$6:N55),Parameter!$B$2))*24-L56))</f>
        <v/>
      </c>
      <c r="P56" s="11">
        <f>IF(OR(B56="",I56=""),"",MAX(0,(N56-I56)*24))</f>
        <v/>
      </c>
      <c r="Q56" s="26">
        <f>IF(OR(B56="",I56=""),"",IF(P56&gt;Parameter!$B$7,"Verspätet","Pünktlich"))</f>
        <v/>
      </c>
    </row>
    <row r="57" ht="23" customHeight="1">
      <c r="A57" s="18">
        <f>IF(B57="","",COUNTIF($B$6:B57,"&lt;&gt;"))</f>
        <v/>
      </c>
      <c r="B57" s="19" t="n"/>
      <c r="C57" s="20" t="n"/>
      <c r="D57" s="19" t="n"/>
      <c r="E57" s="21" t="n"/>
      <c r="F57" s="22" t="n"/>
      <c r="G57" s="23" t="n"/>
      <c r="H57" s="40" t="n"/>
      <c r="I57" s="40" t="n"/>
      <c r="J57" s="25" t="n"/>
      <c r="K57" s="26">
        <f>IF(B57="","",IFERROR(IF(D57=LOOKUP(2,1/($B$6:B56&lt;&gt;""),$D$6:D56),"Kein Wechsel",IF(E57=LOOKUP(2,1/($B$6:B56&lt;&gt;""),$E$6:E56),"Referenzwechsel","Gruppenwechsel")),"Kein Wechsel"))</f>
        <v/>
      </c>
      <c r="L57" s="11">
        <f>IF(B57="","",IF(K57="Kein Wechsel",Parameter!$B$3,IF(K57="Referenzwechsel",Parameter!$B$4,Parameter!$B$5)))</f>
        <v/>
      </c>
      <c r="M57" s="41">
        <f>IF(B57="","",MAX(H57,IFERROR(LOOKUP(2,1/($B$6:B56&lt;&gt;""),$N$6:N56),Parameter!$B$2)+L57/24))</f>
        <v/>
      </c>
      <c r="N57" s="41">
        <f>IF(B57="","",M57+G57/24)</f>
        <v/>
      </c>
      <c r="O57" s="11">
        <f>IF(B57="","",MAX(0,(M57-IFERROR(LOOKUP(2,1/($B$6:B56&lt;&gt;""),$N$6:N56),Parameter!$B$2))*24-L57))</f>
        <v/>
      </c>
      <c r="P57" s="11">
        <f>IF(OR(B57="",I57=""),"",MAX(0,(N57-I57)*24))</f>
        <v/>
      </c>
      <c r="Q57" s="26">
        <f>IF(OR(B57="",I57=""),"",IF(P57&gt;Parameter!$B$7,"Verspätet","Pünktlich"))</f>
        <v/>
      </c>
    </row>
    <row r="58" ht="23" customHeight="1">
      <c r="A58" s="18">
        <f>IF(B58="","",COUNTIF($B$6:B58,"&lt;&gt;"))</f>
        <v/>
      </c>
      <c r="B58" s="19" t="n"/>
      <c r="C58" s="20" t="n"/>
      <c r="D58" s="19" t="n"/>
      <c r="E58" s="21" t="n"/>
      <c r="F58" s="22" t="n"/>
      <c r="G58" s="23" t="n"/>
      <c r="H58" s="40" t="n"/>
      <c r="I58" s="40" t="n"/>
      <c r="J58" s="25" t="n"/>
      <c r="K58" s="26">
        <f>IF(B58="","",IFERROR(IF(D58=LOOKUP(2,1/($B$6:B57&lt;&gt;""),$D$6:D57),"Kein Wechsel",IF(E58=LOOKUP(2,1/($B$6:B57&lt;&gt;""),$E$6:E57),"Referenzwechsel","Gruppenwechsel")),"Kein Wechsel"))</f>
        <v/>
      </c>
      <c r="L58" s="11">
        <f>IF(B58="","",IF(K58="Kein Wechsel",Parameter!$B$3,IF(K58="Referenzwechsel",Parameter!$B$4,Parameter!$B$5)))</f>
        <v/>
      </c>
      <c r="M58" s="41">
        <f>IF(B58="","",MAX(H58,IFERROR(LOOKUP(2,1/($B$6:B57&lt;&gt;""),$N$6:N57),Parameter!$B$2)+L58/24))</f>
        <v/>
      </c>
      <c r="N58" s="41">
        <f>IF(B58="","",M58+G58/24)</f>
        <v/>
      </c>
      <c r="O58" s="11">
        <f>IF(B58="","",MAX(0,(M58-IFERROR(LOOKUP(2,1/($B$6:B57&lt;&gt;""),$N$6:N57),Parameter!$B$2))*24-L58))</f>
        <v/>
      </c>
      <c r="P58" s="11">
        <f>IF(OR(B58="",I58=""),"",MAX(0,(N58-I58)*24))</f>
        <v/>
      </c>
      <c r="Q58" s="26">
        <f>IF(OR(B58="",I58=""),"",IF(P58&gt;Parameter!$B$7,"Verspätet","Pünktlich"))</f>
        <v/>
      </c>
    </row>
    <row r="59" ht="23" customHeight="1">
      <c r="A59" s="18">
        <f>IF(B59="","",COUNTIF($B$6:B59,"&lt;&gt;"))</f>
        <v/>
      </c>
      <c r="B59" s="19" t="n"/>
      <c r="C59" s="20" t="n"/>
      <c r="D59" s="19" t="n"/>
      <c r="E59" s="21" t="n"/>
      <c r="F59" s="22" t="n"/>
      <c r="G59" s="23" t="n"/>
      <c r="H59" s="40" t="n"/>
      <c r="I59" s="40" t="n"/>
      <c r="J59" s="25" t="n"/>
      <c r="K59" s="26">
        <f>IF(B59="","",IFERROR(IF(D59=LOOKUP(2,1/($B$6:B58&lt;&gt;""),$D$6:D58),"Kein Wechsel",IF(E59=LOOKUP(2,1/($B$6:B58&lt;&gt;""),$E$6:E58),"Referenzwechsel","Gruppenwechsel")),"Kein Wechsel"))</f>
        <v/>
      </c>
      <c r="L59" s="11">
        <f>IF(B59="","",IF(K59="Kein Wechsel",Parameter!$B$3,IF(K59="Referenzwechsel",Parameter!$B$4,Parameter!$B$5)))</f>
        <v/>
      </c>
      <c r="M59" s="41">
        <f>IF(B59="","",MAX(H59,IFERROR(LOOKUP(2,1/($B$6:B58&lt;&gt;""),$N$6:N58),Parameter!$B$2)+L59/24))</f>
        <v/>
      </c>
      <c r="N59" s="41">
        <f>IF(B59="","",M59+G59/24)</f>
        <v/>
      </c>
      <c r="O59" s="11">
        <f>IF(B59="","",MAX(0,(M59-IFERROR(LOOKUP(2,1/($B$6:B58&lt;&gt;""),$N$6:N58),Parameter!$B$2))*24-L59))</f>
        <v/>
      </c>
      <c r="P59" s="11">
        <f>IF(OR(B59="",I59=""),"",MAX(0,(N59-I59)*24))</f>
        <v/>
      </c>
      <c r="Q59" s="26">
        <f>IF(OR(B59="",I59=""),"",IF(P59&gt;Parameter!$B$7,"Verspätet","Pünktlich"))</f>
        <v/>
      </c>
    </row>
    <row r="60" ht="23" customHeight="1">
      <c r="A60" s="18">
        <f>IF(B60="","",COUNTIF($B$6:B60,"&lt;&gt;"))</f>
        <v/>
      </c>
      <c r="B60" s="19" t="n"/>
      <c r="C60" s="20" t="n"/>
      <c r="D60" s="19" t="n"/>
      <c r="E60" s="21" t="n"/>
      <c r="F60" s="22" t="n"/>
      <c r="G60" s="23" t="n"/>
      <c r="H60" s="40" t="n"/>
      <c r="I60" s="40" t="n"/>
      <c r="J60" s="25" t="n"/>
      <c r="K60" s="26">
        <f>IF(B60="","",IFERROR(IF(D60=LOOKUP(2,1/($B$6:B59&lt;&gt;""),$D$6:D59),"Kein Wechsel",IF(E60=LOOKUP(2,1/($B$6:B59&lt;&gt;""),$E$6:E59),"Referenzwechsel","Gruppenwechsel")),"Kein Wechsel"))</f>
        <v/>
      </c>
      <c r="L60" s="11">
        <f>IF(B60="","",IF(K60="Kein Wechsel",Parameter!$B$3,IF(K60="Referenzwechsel",Parameter!$B$4,Parameter!$B$5)))</f>
        <v/>
      </c>
      <c r="M60" s="41">
        <f>IF(B60="","",MAX(H60,IFERROR(LOOKUP(2,1/($B$6:B59&lt;&gt;""),$N$6:N59),Parameter!$B$2)+L60/24))</f>
        <v/>
      </c>
      <c r="N60" s="41">
        <f>IF(B60="","",M60+G60/24)</f>
        <v/>
      </c>
      <c r="O60" s="11">
        <f>IF(B60="","",MAX(0,(M60-IFERROR(LOOKUP(2,1/($B$6:B59&lt;&gt;""),$N$6:N59),Parameter!$B$2))*24-L60))</f>
        <v/>
      </c>
      <c r="P60" s="11">
        <f>IF(OR(B60="",I60=""),"",MAX(0,(N60-I60)*24))</f>
        <v/>
      </c>
      <c r="Q60" s="26">
        <f>IF(OR(B60="",I60=""),"",IF(P60&gt;Parameter!$B$7,"Verspätet","Pünktlich"))</f>
        <v/>
      </c>
    </row>
    <row r="61" ht="23" customHeight="1">
      <c r="A61" s="18">
        <f>IF(B61="","",COUNTIF($B$6:B61,"&lt;&gt;"))</f>
        <v/>
      </c>
      <c r="B61" s="19" t="n"/>
      <c r="C61" s="20" t="n"/>
      <c r="D61" s="19" t="n"/>
      <c r="E61" s="21" t="n"/>
      <c r="F61" s="22" t="n"/>
      <c r="G61" s="23" t="n"/>
      <c r="H61" s="40" t="n"/>
      <c r="I61" s="40" t="n"/>
      <c r="J61" s="25" t="n"/>
      <c r="K61" s="26">
        <f>IF(B61="","",IFERROR(IF(D61=LOOKUP(2,1/($B$6:B60&lt;&gt;""),$D$6:D60),"Kein Wechsel",IF(E61=LOOKUP(2,1/($B$6:B60&lt;&gt;""),$E$6:E60),"Referenzwechsel","Gruppenwechsel")),"Kein Wechsel"))</f>
        <v/>
      </c>
      <c r="L61" s="11">
        <f>IF(B61="","",IF(K61="Kein Wechsel",Parameter!$B$3,IF(K61="Referenzwechsel",Parameter!$B$4,Parameter!$B$5)))</f>
        <v/>
      </c>
      <c r="M61" s="41">
        <f>IF(B61="","",MAX(H61,IFERROR(LOOKUP(2,1/($B$6:B60&lt;&gt;""),$N$6:N60),Parameter!$B$2)+L61/24))</f>
        <v/>
      </c>
      <c r="N61" s="41">
        <f>IF(B61="","",M61+G61/24)</f>
        <v/>
      </c>
      <c r="O61" s="11">
        <f>IF(B61="","",MAX(0,(M61-IFERROR(LOOKUP(2,1/($B$6:B60&lt;&gt;""),$N$6:N60),Parameter!$B$2))*24-L61))</f>
        <v/>
      </c>
      <c r="P61" s="11">
        <f>IF(OR(B61="",I61=""),"",MAX(0,(N61-I61)*24))</f>
        <v/>
      </c>
      <c r="Q61" s="26">
        <f>IF(OR(B61="",I61=""),"",IF(P61&gt;Parameter!$B$7,"Verspätet","Pünktlich"))</f>
        <v/>
      </c>
    </row>
    <row r="62" ht="23" customHeight="1">
      <c r="A62" s="18">
        <f>IF(B62="","",COUNTIF($B$6:B62,"&lt;&gt;"))</f>
        <v/>
      </c>
      <c r="B62" s="19" t="n"/>
      <c r="C62" s="20" t="n"/>
      <c r="D62" s="19" t="n"/>
      <c r="E62" s="21" t="n"/>
      <c r="F62" s="22" t="n"/>
      <c r="G62" s="23" t="n"/>
      <c r="H62" s="40" t="n"/>
      <c r="I62" s="40" t="n"/>
      <c r="J62" s="25" t="n"/>
      <c r="K62" s="26">
        <f>IF(B62="","",IFERROR(IF(D62=LOOKUP(2,1/($B$6:B61&lt;&gt;""),$D$6:D61),"Kein Wechsel",IF(E62=LOOKUP(2,1/($B$6:B61&lt;&gt;""),$E$6:E61),"Referenzwechsel","Gruppenwechsel")),"Kein Wechsel"))</f>
        <v/>
      </c>
      <c r="L62" s="11">
        <f>IF(B62="","",IF(K62="Kein Wechsel",Parameter!$B$3,IF(K62="Referenzwechsel",Parameter!$B$4,Parameter!$B$5)))</f>
        <v/>
      </c>
      <c r="M62" s="41">
        <f>IF(B62="","",MAX(H62,IFERROR(LOOKUP(2,1/($B$6:B61&lt;&gt;""),$N$6:N61),Parameter!$B$2)+L62/24))</f>
        <v/>
      </c>
      <c r="N62" s="41">
        <f>IF(B62="","",M62+G62/24)</f>
        <v/>
      </c>
      <c r="O62" s="11">
        <f>IF(B62="","",MAX(0,(M62-IFERROR(LOOKUP(2,1/($B$6:B61&lt;&gt;""),$N$6:N61),Parameter!$B$2))*24-L62))</f>
        <v/>
      </c>
      <c r="P62" s="11">
        <f>IF(OR(B62="",I62=""),"",MAX(0,(N62-I62)*24))</f>
        <v/>
      </c>
      <c r="Q62" s="26">
        <f>IF(OR(B62="",I62=""),"",IF(P62&gt;Parameter!$B$7,"Verspätet","Pünktlich"))</f>
        <v/>
      </c>
    </row>
    <row r="63" ht="23" customHeight="1">
      <c r="A63" s="18">
        <f>IF(B63="","",COUNTIF($B$6:B63,"&lt;&gt;"))</f>
        <v/>
      </c>
      <c r="B63" s="19" t="n"/>
      <c r="C63" s="20" t="n"/>
      <c r="D63" s="19" t="n"/>
      <c r="E63" s="21" t="n"/>
      <c r="F63" s="22" t="n"/>
      <c r="G63" s="23" t="n"/>
      <c r="H63" s="40" t="n"/>
      <c r="I63" s="40" t="n"/>
      <c r="J63" s="25" t="n"/>
      <c r="K63" s="26">
        <f>IF(B63="","",IFERROR(IF(D63=LOOKUP(2,1/($B$6:B62&lt;&gt;""),$D$6:D62),"Kein Wechsel",IF(E63=LOOKUP(2,1/($B$6:B62&lt;&gt;""),$E$6:E62),"Referenzwechsel","Gruppenwechsel")),"Kein Wechsel"))</f>
        <v/>
      </c>
      <c r="L63" s="11">
        <f>IF(B63="","",IF(K63="Kein Wechsel",Parameter!$B$3,IF(K63="Referenzwechsel",Parameter!$B$4,Parameter!$B$5)))</f>
        <v/>
      </c>
      <c r="M63" s="41">
        <f>IF(B63="","",MAX(H63,IFERROR(LOOKUP(2,1/($B$6:B62&lt;&gt;""),$N$6:N62),Parameter!$B$2)+L63/24))</f>
        <v/>
      </c>
      <c r="N63" s="41">
        <f>IF(B63="","",M63+G63/24)</f>
        <v/>
      </c>
      <c r="O63" s="11">
        <f>IF(B63="","",MAX(0,(M63-IFERROR(LOOKUP(2,1/($B$6:B62&lt;&gt;""),$N$6:N62),Parameter!$B$2))*24-L63))</f>
        <v/>
      </c>
      <c r="P63" s="11">
        <f>IF(OR(B63="",I63=""),"",MAX(0,(N63-I63)*24))</f>
        <v/>
      </c>
      <c r="Q63" s="26">
        <f>IF(OR(B63="",I63=""),"",IF(P63&gt;Parameter!$B$7,"Verspätet","Pünktlich"))</f>
        <v/>
      </c>
    </row>
    <row r="64" ht="23" customHeight="1">
      <c r="A64" s="18">
        <f>IF(B64="","",COUNTIF($B$6:B64,"&lt;&gt;"))</f>
        <v/>
      </c>
      <c r="B64" s="19" t="n"/>
      <c r="C64" s="20" t="n"/>
      <c r="D64" s="19" t="n"/>
      <c r="E64" s="21" t="n"/>
      <c r="F64" s="22" t="n"/>
      <c r="G64" s="23" t="n"/>
      <c r="H64" s="40" t="n"/>
      <c r="I64" s="40" t="n"/>
      <c r="J64" s="25" t="n"/>
      <c r="K64" s="26">
        <f>IF(B64="","",IFERROR(IF(D64=LOOKUP(2,1/($B$6:B63&lt;&gt;""),$D$6:D63),"Kein Wechsel",IF(E64=LOOKUP(2,1/($B$6:B63&lt;&gt;""),$E$6:E63),"Referenzwechsel","Gruppenwechsel")),"Kein Wechsel"))</f>
        <v/>
      </c>
      <c r="L64" s="11">
        <f>IF(B64="","",IF(K64="Kein Wechsel",Parameter!$B$3,IF(K64="Referenzwechsel",Parameter!$B$4,Parameter!$B$5)))</f>
        <v/>
      </c>
      <c r="M64" s="41">
        <f>IF(B64="","",MAX(H64,IFERROR(LOOKUP(2,1/($B$6:B63&lt;&gt;""),$N$6:N63),Parameter!$B$2)+L64/24))</f>
        <v/>
      </c>
      <c r="N64" s="41">
        <f>IF(B64="","",M64+G64/24)</f>
        <v/>
      </c>
      <c r="O64" s="11">
        <f>IF(B64="","",MAX(0,(M64-IFERROR(LOOKUP(2,1/($B$6:B63&lt;&gt;""),$N$6:N63),Parameter!$B$2))*24-L64))</f>
        <v/>
      </c>
      <c r="P64" s="11">
        <f>IF(OR(B64="",I64=""),"",MAX(0,(N64-I64)*24))</f>
        <v/>
      </c>
      <c r="Q64" s="26">
        <f>IF(OR(B64="",I64=""),"",IF(P64&gt;Parameter!$B$7,"Verspätet","Pünktlich"))</f>
        <v/>
      </c>
    </row>
    <row r="65" ht="23" customHeight="1">
      <c r="A65" s="18">
        <f>IF(B65="","",COUNTIF($B$6:B65,"&lt;&gt;"))</f>
        <v/>
      </c>
      <c r="B65" s="19" t="n"/>
      <c r="C65" s="20" t="n"/>
      <c r="D65" s="19" t="n"/>
      <c r="E65" s="21" t="n"/>
      <c r="F65" s="22" t="n"/>
      <c r="G65" s="23" t="n"/>
      <c r="H65" s="40" t="n"/>
      <c r="I65" s="40" t="n"/>
      <c r="J65" s="25" t="n"/>
      <c r="K65" s="26">
        <f>IF(B65="","",IFERROR(IF(D65=LOOKUP(2,1/($B$6:B64&lt;&gt;""),$D$6:D64),"Kein Wechsel",IF(E65=LOOKUP(2,1/($B$6:B64&lt;&gt;""),$E$6:E64),"Referenzwechsel","Gruppenwechsel")),"Kein Wechsel"))</f>
        <v/>
      </c>
      <c r="L65" s="11">
        <f>IF(B65="","",IF(K65="Kein Wechsel",Parameter!$B$3,IF(K65="Referenzwechsel",Parameter!$B$4,Parameter!$B$5)))</f>
        <v/>
      </c>
      <c r="M65" s="41">
        <f>IF(B65="","",MAX(H65,IFERROR(LOOKUP(2,1/($B$6:B64&lt;&gt;""),$N$6:N64),Parameter!$B$2)+L65/24))</f>
        <v/>
      </c>
      <c r="N65" s="41">
        <f>IF(B65="","",M65+G65/24)</f>
        <v/>
      </c>
      <c r="O65" s="11">
        <f>IF(B65="","",MAX(0,(M65-IFERROR(LOOKUP(2,1/($B$6:B64&lt;&gt;""),$N$6:N64),Parameter!$B$2))*24-L65))</f>
        <v/>
      </c>
      <c r="P65" s="11">
        <f>IF(OR(B65="",I65=""),"",MAX(0,(N65-I65)*24))</f>
        <v/>
      </c>
      <c r="Q65" s="26">
        <f>IF(OR(B65="",I65=""),"",IF(P65&gt;Parameter!$B$7,"Verspätet","Pünktlich"))</f>
        <v/>
      </c>
    </row>
    <row r="66" ht="23" customHeight="1">
      <c r="A66" s="18">
        <f>IF(B66="","",COUNTIF($B$6:B66,"&lt;&gt;"))</f>
        <v/>
      </c>
      <c r="B66" s="19" t="n"/>
      <c r="C66" s="20" t="n"/>
      <c r="D66" s="19" t="n"/>
      <c r="E66" s="21" t="n"/>
      <c r="F66" s="22" t="n"/>
      <c r="G66" s="23" t="n"/>
      <c r="H66" s="40" t="n"/>
      <c r="I66" s="40" t="n"/>
      <c r="J66" s="25" t="n"/>
      <c r="K66" s="26">
        <f>IF(B66="","",IFERROR(IF(D66=LOOKUP(2,1/($B$6:B65&lt;&gt;""),$D$6:D65),"Kein Wechsel",IF(E66=LOOKUP(2,1/($B$6:B65&lt;&gt;""),$E$6:E65),"Referenzwechsel","Gruppenwechsel")),"Kein Wechsel"))</f>
        <v/>
      </c>
      <c r="L66" s="11">
        <f>IF(B66="","",IF(K66="Kein Wechsel",Parameter!$B$3,IF(K66="Referenzwechsel",Parameter!$B$4,Parameter!$B$5)))</f>
        <v/>
      </c>
      <c r="M66" s="41">
        <f>IF(B66="","",MAX(H66,IFERROR(LOOKUP(2,1/($B$6:B65&lt;&gt;""),$N$6:N65),Parameter!$B$2)+L66/24))</f>
        <v/>
      </c>
      <c r="N66" s="41">
        <f>IF(B66="","",M66+G66/24)</f>
        <v/>
      </c>
      <c r="O66" s="11">
        <f>IF(B66="","",MAX(0,(M66-IFERROR(LOOKUP(2,1/($B$6:B65&lt;&gt;""),$N$6:N65),Parameter!$B$2))*24-L66))</f>
        <v/>
      </c>
      <c r="P66" s="11">
        <f>IF(OR(B66="",I66=""),"",MAX(0,(N66-I66)*24))</f>
        <v/>
      </c>
      <c r="Q66" s="26">
        <f>IF(OR(B66="",I66=""),"",IF(P66&gt;Parameter!$B$7,"Verspätet","Pünktlich"))</f>
        <v/>
      </c>
    </row>
    <row r="67" ht="23" customHeight="1">
      <c r="A67" s="18">
        <f>IF(B67="","",COUNTIF($B$6:B67,"&lt;&gt;"))</f>
        <v/>
      </c>
      <c r="B67" s="19" t="n"/>
      <c r="C67" s="20" t="n"/>
      <c r="D67" s="19" t="n"/>
      <c r="E67" s="21" t="n"/>
      <c r="F67" s="22" t="n"/>
      <c r="G67" s="23" t="n"/>
      <c r="H67" s="40" t="n"/>
      <c r="I67" s="40" t="n"/>
      <c r="J67" s="25" t="n"/>
      <c r="K67" s="26">
        <f>IF(B67="","",IFERROR(IF(D67=LOOKUP(2,1/($B$6:B66&lt;&gt;""),$D$6:D66),"Kein Wechsel",IF(E67=LOOKUP(2,1/($B$6:B66&lt;&gt;""),$E$6:E66),"Referenzwechsel","Gruppenwechsel")),"Kein Wechsel"))</f>
        <v/>
      </c>
      <c r="L67" s="11">
        <f>IF(B67="","",IF(K67="Kein Wechsel",Parameter!$B$3,IF(K67="Referenzwechsel",Parameter!$B$4,Parameter!$B$5)))</f>
        <v/>
      </c>
      <c r="M67" s="41">
        <f>IF(B67="","",MAX(H67,IFERROR(LOOKUP(2,1/($B$6:B66&lt;&gt;""),$N$6:N66),Parameter!$B$2)+L67/24))</f>
        <v/>
      </c>
      <c r="N67" s="41">
        <f>IF(B67="","",M67+G67/24)</f>
        <v/>
      </c>
      <c r="O67" s="11">
        <f>IF(B67="","",MAX(0,(M67-IFERROR(LOOKUP(2,1/($B$6:B66&lt;&gt;""),$N$6:N66),Parameter!$B$2))*24-L67))</f>
        <v/>
      </c>
      <c r="P67" s="11">
        <f>IF(OR(B67="",I67=""),"",MAX(0,(N67-I67)*24))</f>
        <v/>
      </c>
      <c r="Q67" s="26">
        <f>IF(OR(B67="",I67=""),"",IF(P67&gt;Parameter!$B$7,"Verspätet","Pünktlich"))</f>
        <v/>
      </c>
    </row>
    <row r="68" ht="23" customHeight="1">
      <c r="A68" s="18">
        <f>IF(B68="","",COUNTIF($B$6:B68,"&lt;&gt;"))</f>
        <v/>
      </c>
      <c r="B68" s="19" t="n"/>
      <c r="C68" s="20" t="n"/>
      <c r="D68" s="19" t="n"/>
      <c r="E68" s="21" t="n"/>
      <c r="F68" s="22" t="n"/>
      <c r="G68" s="23" t="n"/>
      <c r="H68" s="40" t="n"/>
      <c r="I68" s="40" t="n"/>
      <c r="J68" s="25" t="n"/>
      <c r="K68" s="26">
        <f>IF(B68="","",IFERROR(IF(D68=LOOKUP(2,1/($B$6:B67&lt;&gt;""),$D$6:D67),"Kein Wechsel",IF(E68=LOOKUP(2,1/($B$6:B67&lt;&gt;""),$E$6:E67),"Referenzwechsel","Gruppenwechsel")),"Kein Wechsel"))</f>
        <v/>
      </c>
      <c r="L68" s="11">
        <f>IF(B68="","",IF(K68="Kein Wechsel",Parameter!$B$3,IF(K68="Referenzwechsel",Parameter!$B$4,Parameter!$B$5)))</f>
        <v/>
      </c>
      <c r="M68" s="41">
        <f>IF(B68="","",MAX(H68,IFERROR(LOOKUP(2,1/($B$6:B67&lt;&gt;""),$N$6:N67),Parameter!$B$2)+L68/24))</f>
        <v/>
      </c>
      <c r="N68" s="41">
        <f>IF(B68="","",M68+G68/24)</f>
        <v/>
      </c>
      <c r="O68" s="11">
        <f>IF(B68="","",MAX(0,(M68-IFERROR(LOOKUP(2,1/($B$6:B67&lt;&gt;""),$N$6:N67),Parameter!$B$2))*24-L68))</f>
        <v/>
      </c>
      <c r="P68" s="11">
        <f>IF(OR(B68="",I68=""),"",MAX(0,(N68-I68)*24))</f>
        <v/>
      </c>
      <c r="Q68" s="26">
        <f>IF(OR(B68="",I68=""),"",IF(P68&gt;Parameter!$B$7,"Verspätet","Pünktlich"))</f>
        <v/>
      </c>
    </row>
    <row r="69" ht="23" customHeight="1">
      <c r="A69" s="18">
        <f>IF(B69="","",COUNTIF($B$6:B69,"&lt;&gt;"))</f>
        <v/>
      </c>
      <c r="B69" s="19" t="n"/>
      <c r="C69" s="20" t="n"/>
      <c r="D69" s="19" t="n"/>
      <c r="E69" s="21" t="n"/>
      <c r="F69" s="22" t="n"/>
      <c r="G69" s="23" t="n"/>
      <c r="H69" s="40" t="n"/>
      <c r="I69" s="40" t="n"/>
      <c r="J69" s="25" t="n"/>
      <c r="K69" s="26">
        <f>IF(B69="","",IFERROR(IF(D69=LOOKUP(2,1/($B$6:B68&lt;&gt;""),$D$6:D68),"Kein Wechsel",IF(E69=LOOKUP(2,1/($B$6:B68&lt;&gt;""),$E$6:E68),"Referenzwechsel","Gruppenwechsel")),"Kein Wechsel"))</f>
        <v/>
      </c>
      <c r="L69" s="11">
        <f>IF(B69="","",IF(K69="Kein Wechsel",Parameter!$B$3,IF(K69="Referenzwechsel",Parameter!$B$4,Parameter!$B$5)))</f>
        <v/>
      </c>
      <c r="M69" s="41">
        <f>IF(B69="","",MAX(H69,IFERROR(LOOKUP(2,1/($B$6:B68&lt;&gt;""),$N$6:N68),Parameter!$B$2)+L69/24))</f>
        <v/>
      </c>
      <c r="N69" s="41">
        <f>IF(B69="","",M69+G69/24)</f>
        <v/>
      </c>
      <c r="O69" s="11">
        <f>IF(B69="","",MAX(0,(M69-IFERROR(LOOKUP(2,1/($B$6:B68&lt;&gt;""),$N$6:N68),Parameter!$B$2))*24-L69))</f>
        <v/>
      </c>
      <c r="P69" s="11">
        <f>IF(OR(B69="",I69=""),"",MAX(0,(N69-I69)*24))</f>
        <v/>
      </c>
      <c r="Q69" s="26">
        <f>IF(OR(B69="",I69=""),"",IF(P69&gt;Parameter!$B$7,"Verspätet","Pünktlich"))</f>
        <v/>
      </c>
    </row>
    <row r="70" ht="23" customHeight="1">
      <c r="A70" s="18">
        <f>IF(B70="","",COUNTIF($B$6:B70,"&lt;&gt;"))</f>
        <v/>
      </c>
      <c r="B70" s="19" t="n"/>
      <c r="C70" s="20" t="n"/>
      <c r="D70" s="19" t="n"/>
      <c r="E70" s="21" t="n"/>
      <c r="F70" s="22" t="n"/>
      <c r="G70" s="23" t="n"/>
      <c r="H70" s="40" t="n"/>
      <c r="I70" s="40" t="n"/>
      <c r="J70" s="25" t="n"/>
      <c r="K70" s="26">
        <f>IF(B70="","",IFERROR(IF(D70=LOOKUP(2,1/($B$6:B69&lt;&gt;""),$D$6:D69),"Kein Wechsel",IF(E70=LOOKUP(2,1/($B$6:B69&lt;&gt;""),$E$6:E69),"Referenzwechsel","Gruppenwechsel")),"Kein Wechsel"))</f>
        <v/>
      </c>
      <c r="L70" s="11">
        <f>IF(B70="","",IF(K70="Kein Wechsel",Parameter!$B$3,IF(K70="Referenzwechsel",Parameter!$B$4,Parameter!$B$5)))</f>
        <v/>
      </c>
      <c r="M70" s="41">
        <f>IF(B70="","",MAX(H70,IFERROR(LOOKUP(2,1/($B$6:B69&lt;&gt;""),$N$6:N69),Parameter!$B$2)+L70/24))</f>
        <v/>
      </c>
      <c r="N70" s="41">
        <f>IF(B70="","",M70+G70/24)</f>
        <v/>
      </c>
      <c r="O70" s="11">
        <f>IF(B70="","",MAX(0,(M70-IFERROR(LOOKUP(2,1/($B$6:B69&lt;&gt;""),$N$6:N69),Parameter!$B$2))*24-L70))</f>
        <v/>
      </c>
      <c r="P70" s="11">
        <f>IF(OR(B70="",I70=""),"",MAX(0,(N70-I70)*24))</f>
        <v/>
      </c>
      <c r="Q70" s="26">
        <f>IF(OR(B70="",I70=""),"",IF(P70&gt;Parameter!$B$7,"Verspätet","Pünktlich"))</f>
        <v/>
      </c>
    </row>
    <row r="71" ht="23" customHeight="1">
      <c r="A71" s="18">
        <f>IF(B71="","",COUNTIF($B$6:B71,"&lt;&gt;"))</f>
        <v/>
      </c>
      <c r="B71" s="19" t="n"/>
      <c r="C71" s="20" t="n"/>
      <c r="D71" s="19" t="n"/>
      <c r="E71" s="21" t="n"/>
      <c r="F71" s="22" t="n"/>
      <c r="G71" s="23" t="n"/>
      <c r="H71" s="40" t="n"/>
      <c r="I71" s="40" t="n"/>
      <c r="J71" s="25" t="n"/>
      <c r="K71" s="26">
        <f>IF(B71="","",IFERROR(IF(D71=LOOKUP(2,1/($B$6:B70&lt;&gt;""),$D$6:D70),"Kein Wechsel",IF(E71=LOOKUP(2,1/($B$6:B70&lt;&gt;""),$E$6:E70),"Referenzwechsel","Gruppenwechsel")),"Kein Wechsel"))</f>
        <v/>
      </c>
      <c r="L71" s="11">
        <f>IF(B71="","",IF(K71="Kein Wechsel",Parameter!$B$3,IF(K71="Referenzwechsel",Parameter!$B$4,Parameter!$B$5)))</f>
        <v/>
      </c>
      <c r="M71" s="41">
        <f>IF(B71="","",MAX(H71,IFERROR(LOOKUP(2,1/($B$6:B70&lt;&gt;""),$N$6:N70),Parameter!$B$2)+L71/24))</f>
        <v/>
      </c>
      <c r="N71" s="41">
        <f>IF(B71="","",M71+G71/24)</f>
        <v/>
      </c>
      <c r="O71" s="11">
        <f>IF(B71="","",MAX(0,(M71-IFERROR(LOOKUP(2,1/($B$6:B70&lt;&gt;""),$N$6:N70),Parameter!$B$2))*24-L71))</f>
        <v/>
      </c>
      <c r="P71" s="11">
        <f>IF(OR(B71="",I71=""),"",MAX(0,(N71-I71)*24))</f>
        <v/>
      </c>
      <c r="Q71" s="26">
        <f>IF(OR(B71="",I71=""),"",IF(P71&gt;Parameter!$B$7,"Verspätet","Pünktlich"))</f>
        <v/>
      </c>
    </row>
    <row r="72" ht="23" customHeight="1">
      <c r="A72" s="18">
        <f>IF(B72="","",COUNTIF($B$6:B72,"&lt;&gt;"))</f>
        <v/>
      </c>
      <c r="B72" s="19" t="n"/>
      <c r="C72" s="20" t="n"/>
      <c r="D72" s="19" t="n"/>
      <c r="E72" s="21" t="n"/>
      <c r="F72" s="22" t="n"/>
      <c r="G72" s="23" t="n"/>
      <c r="H72" s="40" t="n"/>
      <c r="I72" s="40" t="n"/>
      <c r="J72" s="25" t="n"/>
      <c r="K72" s="26">
        <f>IF(B72="","",IFERROR(IF(D72=LOOKUP(2,1/($B$6:B71&lt;&gt;""),$D$6:D71),"Kein Wechsel",IF(E72=LOOKUP(2,1/($B$6:B71&lt;&gt;""),$E$6:E71),"Referenzwechsel","Gruppenwechsel")),"Kein Wechsel"))</f>
        <v/>
      </c>
      <c r="L72" s="11">
        <f>IF(B72="","",IF(K72="Kein Wechsel",Parameter!$B$3,IF(K72="Referenzwechsel",Parameter!$B$4,Parameter!$B$5)))</f>
        <v/>
      </c>
      <c r="M72" s="41">
        <f>IF(B72="","",MAX(H72,IFERROR(LOOKUP(2,1/($B$6:B71&lt;&gt;""),$N$6:N71),Parameter!$B$2)+L72/24))</f>
        <v/>
      </c>
      <c r="N72" s="41">
        <f>IF(B72="","",M72+G72/24)</f>
        <v/>
      </c>
      <c r="O72" s="11">
        <f>IF(B72="","",MAX(0,(M72-IFERROR(LOOKUP(2,1/($B$6:B71&lt;&gt;""),$N$6:N71),Parameter!$B$2))*24-L72))</f>
        <v/>
      </c>
      <c r="P72" s="11">
        <f>IF(OR(B72="",I72=""),"",MAX(0,(N72-I72)*24))</f>
        <v/>
      </c>
      <c r="Q72" s="26">
        <f>IF(OR(B72="",I72=""),"",IF(P72&gt;Parameter!$B$7,"Verspätet","Pünktlich"))</f>
        <v/>
      </c>
    </row>
    <row r="73" ht="23" customHeight="1">
      <c r="A73" s="18">
        <f>IF(B73="","",COUNTIF($B$6:B73,"&lt;&gt;"))</f>
        <v/>
      </c>
      <c r="B73" s="19" t="n"/>
      <c r="C73" s="20" t="n"/>
      <c r="D73" s="19" t="n"/>
      <c r="E73" s="21" t="n"/>
      <c r="F73" s="22" t="n"/>
      <c r="G73" s="23" t="n"/>
      <c r="H73" s="40" t="n"/>
      <c r="I73" s="40" t="n"/>
      <c r="J73" s="25" t="n"/>
      <c r="K73" s="26">
        <f>IF(B73="","",IFERROR(IF(D73=LOOKUP(2,1/($B$6:B72&lt;&gt;""),$D$6:D72),"Kein Wechsel",IF(E73=LOOKUP(2,1/($B$6:B72&lt;&gt;""),$E$6:E72),"Referenzwechsel","Gruppenwechsel")),"Kein Wechsel"))</f>
        <v/>
      </c>
      <c r="L73" s="11">
        <f>IF(B73="","",IF(K73="Kein Wechsel",Parameter!$B$3,IF(K73="Referenzwechsel",Parameter!$B$4,Parameter!$B$5)))</f>
        <v/>
      </c>
      <c r="M73" s="41">
        <f>IF(B73="","",MAX(H73,IFERROR(LOOKUP(2,1/($B$6:B72&lt;&gt;""),$N$6:N72),Parameter!$B$2)+L73/24))</f>
        <v/>
      </c>
      <c r="N73" s="41">
        <f>IF(B73="","",M73+G73/24)</f>
        <v/>
      </c>
      <c r="O73" s="11">
        <f>IF(B73="","",MAX(0,(M73-IFERROR(LOOKUP(2,1/($B$6:B72&lt;&gt;""),$N$6:N72),Parameter!$B$2))*24-L73))</f>
        <v/>
      </c>
      <c r="P73" s="11">
        <f>IF(OR(B73="",I73=""),"",MAX(0,(N73-I73)*24))</f>
        <v/>
      </c>
      <c r="Q73" s="26">
        <f>IF(OR(B73="",I73=""),"",IF(P73&gt;Parameter!$B$7,"Verspätet","Pünktlich"))</f>
        <v/>
      </c>
    </row>
    <row r="74" ht="23" customHeight="1">
      <c r="A74" s="18">
        <f>IF(B74="","",COUNTIF($B$6:B74,"&lt;&gt;"))</f>
        <v/>
      </c>
      <c r="B74" s="19" t="n"/>
      <c r="C74" s="20" t="n"/>
      <c r="D74" s="19" t="n"/>
      <c r="E74" s="21" t="n"/>
      <c r="F74" s="22" t="n"/>
      <c r="G74" s="23" t="n"/>
      <c r="H74" s="40" t="n"/>
      <c r="I74" s="40" t="n"/>
      <c r="J74" s="25" t="n"/>
      <c r="K74" s="26">
        <f>IF(B74="","",IFERROR(IF(D74=LOOKUP(2,1/($B$6:B73&lt;&gt;""),$D$6:D73),"Kein Wechsel",IF(E74=LOOKUP(2,1/($B$6:B73&lt;&gt;""),$E$6:E73),"Referenzwechsel","Gruppenwechsel")),"Kein Wechsel"))</f>
        <v/>
      </c>
      <c r="L74" s="11">
        <f>IF(B74="","",IF(K74="Kein Wechsel",Parameter!$B$3,IF(K74="Referenzwechsel",Parameter!$B$4,Parameter!$B$5)))</f>
        <v/>
      </c>
      <c r="M74" s="41">
        <f>IF(B74="","",MAX(H74,IFERROR(LOOKUP(2,1/($B$6:B73&lt;&gt;""),$N$6:N73),Parameter!$B$2)+L74/24))</f>
        <v/>
      </c>
      <c r="N74" s="41">
        <f>IF(B74="","",M74+G74/24)</f>
        <v/>
      </c>
      <c r="O74" s="11">
        <f>IF(B74="","",MAX(0,(M74-IFERROR(LOOKUP(2,1/($B$6:B73&lt;&gt;""),$N$6:N73),Parameter!$B$2))*24-L74))</f>
        <v/>
      </c>
      <c r="P74" s="11">
        <f>IF(OR(B74="",I74=""),"",MAX(0,(N74-I74)*24))</f>
        <v/>
      </c>
      <c r="Q74" s="26">
        <f>IF(OR(B74="",I74=""),"",IF(P74&gt;Parameter!$B$7,"Verspätet","Pünktlich"))</f>
        <v/>
      </c>
    </row>
    <row r="75" ht="23" customHeight="1">
      <c r="A75" s="18">
        <f>IF(B75="","",COUNTIF($B$6:B75,"&lt;&gt;"))</f>
        <v/>
      </c>
      <c r="B75" s="19" t="n"/>
      <c r="C75" s="20" t="n"/>
      <c r="D75" s="19" t="n"/>
      <c r="E75" s="21" t="n"/>
      <c r="F75" s="22" t="n"/>
      <c r="G75" s="23" t="n"/>
      <c r="H75" s="40" t="n"/>
      <c r="I75" s="40" t="n"/>
      <c r="J75" s="25" t="n"/>
      <c r="K75" s="26">
        <f>IF(B75="","",IFERROR(IF(D75=LOOKUP(2,1/($B$6:B74&lt;&gt;""),$D$6:D74),"Kein Wechsel",IF(E75=LOOKUP(2,1/($B$6:B74&lt;&gt;""),$E$6:E74),"Referenzwechsel","Gruppenwechsel")),"Kein Wechsel"))</f>
        <v/>
      </c>
      <c r="L75" s="11">
        <f>IF(B75="","",IF(K75="Kein Wechsel",Parameter!$B$3,IF(K75="Referenzwechsel",Parameter!$B$4,Parameter!$B$5)))</f>
        <v/>
      </c>
      <c r="M75" s="41">
        <f>IF(B75="","",MAX(H75,IFERROR(LOOKUP(2,1/($B$6:B74&lt;&gt;""),$N$6:N74),Parameter!$B$2)+L75/24))</f>
        <v/>
      </c>
      <c r="N75" s="41">
        <f>IF(B75="","",M75+G75/24)</f>
        <v/>
      </c>
      <c r="O75" s="11">
        <f>IF(B75="","",MAX(0,(M75-IFERROR(LOOKUP(2,1/($B$6:B74&lt;&gt;""),$N$6:N74),Parameter!$B$2))*24-L75))</f>
        <v/>
      </c>
      <c r="P75" s="11">
        <f>IF(OR(B75="",I75=""),"",MAX(0,(N75-I75)*24))</f>
        <v/>
      </c>
      <c r="Q75" s="26">
        <f>IF(OR(B75="",I75=""),"",IF(P75&gt;Parameter!$B$7,"Verspätet","Pünktlich"))</f>
        <v/>
      </c>
    </row>
    <row r="76" ht="23" customHeight="1">
      <c r="A76" s="18">
        <f>IF(B76="","",COUNTIF($B$6:B76,"&lt;&gt;"))</f>
        <v/>
      </c>
      <c r="B76" s="19" t="n"/>
      <c r="C76" s="20" t="n"/>
      <c r="D76" s="19" t="n"/>
      <c r="E76" s="21" t="n"/>
      <c r="F76" s="22" t="n"/>
      <c r="G76" s="23" t="n"/>
      <c r="H76" s="40" t="n"/>
      <c r="I76" s="40" t="n"/>
      <c r="J76" s="25" t="n"/>
      <c r="K76" s="26">
        <f>IF(B76="","",IFERROR(IF(D76=LOOKUP(2,1/($B$6:B75&lt;&gt;""),$D$6:D75),"Kein Wechsel",IF(E76=LOOKUP(2,1/($B$6:B75&lt;&gt;""),$E$6:E75),"Referenzwechsel","Gruppenwechsel")),"Kein Wechsel"))</f>
        <v/>
      </c>
      <c r="L76" s="11">
        <f>IF(B76="","",IF(K76="Kein Wechsel",Parameter!$B$3,IF(K76="Referenzwechsel",Parameter!$B$4,Parameter!$B$5)))</f>
        <v/>
      </c>
      <c r="M76" s="41">
        <f>IF(B76="","",MAX(H76,IFERROR(LOOKUP(2,1/($B$6:B75&lt;&gt;""),$N$6:N75),Parameter!$B$2)+L76/24))</f>
        <v/>
      </c>
      <c r="N76" s="41">
        <f>IF(B76="","",M76+G76/24)</f>
        <v/>
      </c>
      <c r="O76" s="11">
        <f>IF(B76="","",MAX(0,(M76-IFERROR(LOOKUP(2,1/($B$6:B75&lt;&gt;""),$N$6:N75),Parameter!$B$2))*24-L76))</f>
        <v/>
      </c>
      <c r="P76" s="11">
        <f>IF(OR(B76="",I76=""),"",MAX(0,(N76-I76)*24))</f>
        <v/>
      </c>
      <c r="Q76" s="26">
        <f>IF(OR(B76="",I76=""),"",IF(P76&gt;Parameter!$B$7,"Verspätet","Pünktlich"))</f>
        <v/>
      </c>
    </row>
    <row r="77" ht="23" customHeight="1">
      <c r="A77" s="18">
        <f>IF(B77="","",COUNTIF($B$6:B77,"&lt;&gt;"))</f>
        <v/>
      </c>
      <c r="B77" s="19" t="n"/>
      <c r="C77" s="20" t="n"/>
      <c r="D77" s="19" t="n"/>
      <c r="E77" s="21" t="n"/>
      <c r="F77" s="22" t="n"/>
      <c r="G77" s="23" t="n"/>
      <c r="H77" s="40" t="n"/>
      <c r="I77" s="40" t="n"/>
      <c r="J77" s="25" t="n"/>
      <c r="K77" s="26">
        <f>IF(B77="","",IFERROR(IF(D77=LOOKUP(2,1/($B$6:B76&lt;&gt;""),$D$6:D76),"Kein Wechsel",IF(E77=LOOKUP(2,1/($B$6:B76&lt;&gt;""),$E$6:E76),"Referenzwechsel","Gruppenwechsel")),"Kein Wechsel"))</f>
        <v/>
      </c>
      <c r="L77" s="11">
        <f>IF(B77="","",IF(K77="Kein Wechsel",Parameter!$B$3,IF(K77="Referenzwechsel",Parameter!$B$4,Parameter!$B$5)))</f>
        <v/>
      </c>
      <c r="M77" s="41">
        <f>IF(B77="","",MAX(H77,IFERROR(LOOKUP(2,1/($B$6:B76&lt;&gt;""),$N$6:N76),Parameter!$B$2)+L77/24))</f>
        <v/>
      </c>
      <c r="N77" s="41">
        <f>IF(B77="","",M77+G77/24)</f>
        <v/>
      </c>
      <c r="O77" s="11">
        <f>IF(B77="","",MAX(0,(M77-IFERROR(LOOKUP(2,1/($B$6:B76&lt;&gt;""),$N$6:N76),Parameter!$B$2))*24-L77))</f>
        <v/>
      </c>
      <c r="P77" s="11">
        <f>IF(OR(B77="",I77=""),"",MAX(0,(N77-I77)*24))</f>
        <v/>
      </c>
      <c r="Q77" s="26">
        <f>IF(OR(B77="",I77=""),"",IF(P77&gt;Parameter!$B$7,"Verspätet","Pünktlich"))</f>
        <v/>
      </c>
    </row>
    <row r="78" ht="23" customHeight="1">
      <c r="A78" s="18">
        <f>IF(B78="","",COUNTIF($B$6:B78,"&lt;&gt;"))</f>
        <v/>
      </c>
      <c r="B78" s="19" t="n"/>
      <c r="C78" s="20" t="n"/>
      <c r="D78" s="19" t="n"/>
      <c r="E78" s="21" t="n"/>
      <c r="F78" s="22" t="n"/>
      <c r="G78" s="23" t="n"/>
      <c r="H78" s="40" t="n"/>
      <c r="I78" s="40" t="n"/>
      <c r="J78" s="25" t="n"/>
      <c r="K78" s="26">
        <f>IF(B78="","",IFERROR(IF(D78=LOOKUP(2,1/($B$6:B77&lt;&gt;""),$D$6:D77),"Kein Wechsel",IF(E78=LOOKUP(2,1/($B$6:B77&lt;&gt;""),$E$6:E77),"Referenzwechsel","Gruppenwechsel")),"Kein Wechsel"))</f>
        <v/>
      </c>
      <c r="L78" s="11">
        <f>IF(B78="","",IF(K78="Kein Wechsel",Parameter!$B$3,IF(K78="Referenzwechsel",Parameter!$B$4,Parameter!$B$5)))</f>
        <v/>
      </c>
      <c r="M78" s="41">
        <f>IF(B78="","",MAX(H78,IFERROR(LOOKUP(2,1/($B$6:B77&lt;&gt;""),$N$6:N77),Parameter!$B$2)+L78/24))</f>
        <v/>
      </c>
      <c r="N78" s="41">
        <f>IF(B78="","",M78+G78/24)</f>
        <v/>
      </c>
      <c r="O78" s="11">
        <f>IF(B78="","",MAX(0,(M78-IFERROR(LOOKUP(2,1/($B$6:B77&lt;&gt;""),$N$6:N77),Parameter!$B$2))*24-L78))</f>
        <v/>
      </c>
      <c r="P78" s="11">
        <f>IF(OR(B78="",I78=""),"",MAX(0,(N78-I78)*24))</f>
        <v/>
      </c>
      <c r="Q78" s="26">
        <f>IF(OR(B78="",I78=""),"",IF(P78&gt;Parameter!$B$7,"Verspätet","Pünktlich"))</f>
        <v/>
      </c>
    </row>
    <row r="79" ht="23" customHeight="1">
      <c r="A79" s="18">
        <f>IF(B79="","",COUNTIF($B$6:B79,"&lt;&gt;"))</f>
        <v/>
      </c>
      <c r="B79" s="19" t="n"/>
      <c r="C79" s="20" t="n"/>
      <c r="D79" s="19" t="n"/>
      <c r="E79" s="21" t="n"/>
      <c r="F79" s="22" t="n"/>
      <c r="G79" s="23" t="n"/>
      <c r="H79" s="40" t="n"/>
      <c r="I79" s="40" t="n"/>
      <c r="J79" s="25" t="n"/>
      <c r="K79" s="26">
        <f>IF(B79="","",IFERROR(IF(D79=LOOKUP(2,1/($B$6:B78&lt;&gt;""),$D$6:D78),"Kein Wechsel",IF(E79=LOOKUP(2,1/($B$6:B78&lt;&gt;""),$E$6:E78),"Referenzwechsel","Gruppenwechsel")),"Kein Wechsel"))</f>
        <v/>
      </c>
      <c r="L79" s="11">
        <f>IF(B79="","",IF(K79="Kein Wechsel",Parameter!$B$3,IF(K79="Referenzwechsel",Parameter!$B$4,Parameter!$B$5)))</f>
        <v/>
      </c>
      <c r="M79" s="41">
        <f>IF(B79="","",MAX(H79,IFERROR(LOOKUP(2,1/($B$6:B78&lt;&gt;""),$N$6:N78),Parameter!$B$2)+L79/24))</f>
        <v/>
      </c>
      <c r="N79" s="41">
        <f>IF(B79="","",M79+G79/24)</f>
        <v/>
      </c>
      <c r="O79" s="11">
        <f>IF(B79="","",MAX(0,(M79-IFERROR(LOOKUP(2,1/($B$6:B78&lt;&gt;""),$N$6:N78),Parameter!$B$2))*24-L79))</f>
        <v/>
      </c>
      <c r="P79" s="11">
        <f>IF(OR(B79="",I79=""),"",MAX(0,(N79-I79)*24))</f>
        <v/>
      </c>
      <c r="Q79" s="26">
        <f>IF(OR(B79="",I79=""),"",IF(P79&gt;Parameter!$B$7,"Verspätet","Pünktlich"))</f>
        <v/>
      </c>
    </row>
    <row r="80" ht="23" customHeight="1">
      <c r="A80" s="18">
        <f>IF(B80="","",COUNTIF($B$6:B80,"&lt;&gt;"))</f>
        <v/>
      </c>
      <c r="B80" s="19" t="n"/>
      <c r="C80" s="20" t="n"/>
      <c r="D80" s="19" t="n"/>
      <c r="E80" s="21" t="n"/>
      <c r="F80" s="22" t="n"/>
      <c r="G80" s="23" t="n"/>
      <c r="H80" s="40" t="n"/>
      <c r="I80" s="40" t="n"/>
      <c r="J80" s="25" t="n"/>
      <c r="K80" s="26">
        <f>IF(B80="","",IFERROR(IF(D80=LOOKUP(2,1/($B$6:B79&lt;&gt;""),$D$6:D79),"Kein Wechsel",IF(E80=LOOKUP(2,1/($B$6:B79&lt;&gt;""),$E$6:E79),"Referenzwechsel","Gruppenwechsel")),"Kein Wechsel"))</f>
        <v/>
      </c>
      <c r="L80" s="11">
        <f>IF(B80="","",IF(K80="Kein Wechsel",Parameter!$B$3,IF(K80="Referenzwechsel",Parameter!$B$4,Parameter!$B$5)))</f>
        <v/>
      </c>
      <c r="M80" s="41">
        <f>IF(B80="","",MAX(H80,IFERROR(LOOKUP(2,1/($B$6:B79&lt;&gt;""),$N$6:N79),Parameter!$B$2)+L80/24))</f>
        <v/>
      </c>
      <c r="N80" s="41">
        <f>IF(B80="","",M80+G80/24)</f>
        <v/>
      </c>
      <c r="O80" s="11">
        <f>IF(B80="","",MAX(0,(M80-IFERROR(LOOKUP(2,1/($B$6:B79&lt;&gt;""),$N$6:N79),Parameter!$B$2))*24-L80))</f>
        <v/>
      </c>
      <c r="P80" s="11">
        <f>IF(OR(B80="",I80=""),"",MAX(0,(N80-I80)*24))</f>
        <v/>
      </c>
      <c r="Q80" s="26">
        <f>IF(OR(B80="",I80=""),"",IF(P80&gt;Parameter!$B$7,"Verspätet","Pünktlich"))</f>
        <v/>
      </c>
    </row>
    <row r="81" ht="23" customHeight="1">
      <c r="A81" s="18">
        <f>IF(B81="","",COUNTIF($B$6:B81,"&lt;&gt;"))</f>
        <v/>
      </c>
      <c r="B81" s="19" t="n"/>
      <c r="C81" s="20" t="n"/>
      <c r="D81" s="19" t="n"/>
      <c r="E81" s="21" t="n"/>
      <c r="F81" s="22" t="n"/>
      <c r="G81" s="23" t="n"/>
      <c r="H81" s="40" t="n"/>
      <c r="I81" s="40" t="n"/>
      <c r="J81" s="25" t="n"/>
      <c r="K81" s="26">
        <f>IF(B81="","",IFERROR(IF(D81=LOOKUP(2,1/($B$6:B80&lt;&gt;""),$D$6:D80),"Kein Wechsel",IF(E81=LOOKUP(2,1/($B$6:B80&lt;&gt;""),$E$6:E80),"Referenzwechsel","Gruppenwechsel")),"Kein Wechsel"))</f>
        <v/>
      </c>
      <c r="L81" s="11">
        <f>IF(B81="","",IF(K81="Kein Wechsel",Parameter!$B$3,IF(K81="Referenzwechsel",Parameter!$B$4,Parameter!$B$5)))</f>
        <v/>
      </c>
      <c r="M81" s="41">
        <f>IF(B81="","",MAX(H81,IFERROR(LOOKUP(2,1/($B$6:B80&lt;&gt;""),$N$6:N80),Parameter!$B$2)+L81/24))</f>
        <v/>
      </c>
      <c r="N81" s="41">
        <f>IF(B81="","",M81+G81/24)</f>
        <v/>
      </c>
      <c r="O81" s="11">
        <f>IF(B81="","",MAX(0,(M81-IFERROR(LOOKUP(2,1/($B$6:B80&lt;&gt;""),$N$6:N80),Parameter!$B$2))*24-L81))</f>
        <v/>
      </c>
      <c r="P81" s="11">
        <f>IF(OR(B81="",I81=""),"",MAX(0,(N81-I81)*24))</f>
        <v/>
      </c>
      <c r="Q81" s="26">
        <f>IF(OR(B81="",I81=""),"",IF(P81&gt;Parameter!$B$7,"Verspätet","Pünktlich"))</f>
        <v/>
      </c>
    </row>
    <row r="82" ht="23" customHeight="1">
      <c r="A82" s="18">
        <f>IF(B82="","",COUNTIF($B$6:B82,"&lt;&gt;"))</f>
        <v/>
      </c>
      <c r="B82" s="19" t="n"/>
      <c r="C82" s="20" t="n"/>
      <c r="D82" s="19" t="n"/>
      <c r="E82" s="21" t="n"/>
      <c r="F82" s="22" t="n"/>
      <c r="G82" s="23" t="n"/>
      <c r="H82" s="40" t="n"/>
      <c r="I82" s="40" t="n"/>
      <c r="J82" s="25" t="n"/>
      <c r="K82" s="26">
        <f>IF(B82="","",IFERROR(IF(D82=LOOKUP(2,1/($B$6:B81&lt;&gt;""),$D$6:D81),"Kein Wechsel",IF(E82=LOOKUP(2,1/($B$6:B81&lt;&gt;""),$E$6:E81),"Referenzwechsel","Gruppenwechsel")),"Kein Wechsel"))</f>
        <v/>
      </c>
      <c r="L82" s="11">
        <f>IF(B82="","",IF(K82="Kein Wechsel",Parameter!$B$3,IF(K82="Referenzwechsel",Parameter!$B$4,Parameter!$B$5)))</f>
        <v/>
      </c>
      <c r="M82" s="41">
        <f>IF(B82="","",MAX(H82,IFERROR(LOOKUP(2,1/($B$6:B81&lt;&gt;""),$N$6:N81),Parameter!$B$2)+L82/24))</f>
        <v/>
      </c>
      <c r="N82" s="41">
        <f>IF(B82="","",M82+G82/24)</f>
        <v/>
      </c>
      <c r="O82" s="11">
        <f>IF(B82="","",MAX(0,(M82-IFERROR(LOOKUP(2,1/($B$6:B81&lt;&gt;""),$N$6:N81),Parameter!$B$2))*24-L82))</f>
        <v/>
      </c>
      <c r="P82" s="11">
        <f>IF(OR(B82="",I82=""),"",MAX(0,(N82-I82)*24))</f>
        <v/>
      </c>
      <c r="Q82" s="26">
        <f>IF(OR(B82="",I82=""),"",IF(P82&gt;Parameter!$B$7,"Verspätet","Pünktlich"))</f>
        <v/>
      </c>
    </row>
    <row r="83" ht="23" customHeight="1">
      <c r="A83" s="18">
        <f>IF(B83="","",COUNTIF($B$6:B83,"&lt;&gt;"))</f>
        <v/>
      </c>
      <c r="B83" s="19" t="n"/>
      <c r="C83" s="20" t="n"/>
      <c r="D83" s="19" t="n"/>
      <c r="E83" s="21" t="n"/>
      <c r="F83" s="22" t="n"/>
      <c r="G83" s="23" t="n"/>
      <c r="H83" s="40" t="n"/>
      <c r="I83" s="40" t="n"/>
      <c r="J83" s="25" t="n"/>
      <c r="K83" s="26">
        <f>IF(B83="","",IFERROR(IF(D83=LOOKUP(2,1/($B$6:B82&lt;&gt;""),$D$6:D82),"Kein Wechsel",IF(E83=LOOKUP(2,1/($B$6:B82&lt;&gt;""),$E$6:E82),"Referenzwechsel","Gruppenwechsel")),"Kein Wechsel"))</f>
        <v/>
      </c>
      <c r="L83" s="11">
        <f>IF(B83="","",IF(K83="Kein Wechsel",Parameter!$B$3,IF(K83="Referenzwechsel",Parameter!$B$4,Parameter!$B$5)))</f>
        <v/>
      </c>
      <c r="M83" s="41">
        <f>IF(B83="","",MAX(H83,IFERROR(LOOKUP(2,1/($B$6:B82&lt;&gt;""),$N$6:N82),Parameter!$B$2)+L83/24))</f>
        <v/>
      </c>
      <c r="N83" s="41">
        <f>IF(B83="","",M83+G83/24)</f>
        <v/>
      </c>
      <c r="O83" s="11">
        <f>IF(B83="","",MAX(0,(M83-IFERROR(LOOKUP(2,1/($B$6:B82&lt;&gt;""),$N$6:N82),Parameter!$B$2))*24-L83))</f>
        <v/>
      </c>
      <c r="P83" s="11">
        <f>IF(OR(B83="",I83=""),"",MAX(0,(N83-I83)*24))</f>
        <v/>
      </c>
      <c r="Q83" s="26">
        <f>IF(OR(B83="",I83=""),"",IF(P83&gt;Parameter!$B$7,"Verspätet","Pünktlich"))</f>
        <v/>
      </c>
    </row>
    <row r="84" ht="23" customHeight="1">
      <c r="A84" s="18">
        <f>IF(B84="","",COUNTIF($B$6:B84,"&lt;&gt;"))</f>
        <v/>
      </c>
      <c r="B84" s="19" t="n"/>
      <c r="C84" s="20" t="n"/>
      <c r="D84" s="19" t="n"/>
      <c r="E84" s="21" t="n"/>
      <c r="F84" s="22" t="n"/>
      <c r="G84" s="23" t="n"/>
      <c r="H84" s="40" t="n"/>
      <c r="I84" s="40" t="n"/>
      <c r="J84" s="25" t="n"/>
      <c r="K84" s="26">
        <f>IF(B84="","",IFERROR(IF(D84=LOOKUP(2,1/($B$6:B83&lt;&gt;""),$D$6:D83),"Kein Wechsel",IF(E84=LOOKUP(2,1/($B$6:B83&lt;&gt;""),$E$6:E83),"Referenzwechsel","Gruppenwechsel")),"Kein Wechsel"))</f>
        <v/>
      </c>
      <c r="L84" s="11">
        <f>IF(B84="","",IF(K84="Kein Wechsel",Parameter!$B$3,IF(K84="Referenzwechsel",Parameter!$B$4,Parameter!$B$5)))</f>
        <v/>
      </c>
      <c r="M84" s="41">
        <f>IF(B84="","",MAX(H84,IFERROR(LOOKUP(2,1/($B$6:B83&lt;&gt;""),$N$6:N83),Parameter!$B$2)+L84/24))</f>
        <v/>
      </c>
      <c r="N84" s="41">
        <f>IF(B84="","",M84+G84/24)</f>
        <v/>
      </c>
      <c r="O84" s="11">
        <f>IF(B84="","",MAX(0,(M84-IFERROR(LOOKUP(2,1/($B$6:B83&lt;&gt;""),$N$6:N83),Parameter!$B$2))*24-L84))</f>
        <v/>
      </c>
      <c r="P84" s="11">
        <f>IF(OR(B84="",I84=""),"",MAX(0,(N84-I84)*24))</f>
        <v/>
      </c>
      <c r="Q84" s="26">
        <f>IF(OR(B84="",I84=""),"",IF(P84&gt;Parameter!$B$7,"Verspätet","Pünktlich"))</f>
        <v/>
      </c>
    </row>
    <row r="85" ht="23" customHeight="1">
      <c r="A85" s="18">
        <f>IF(B85="","",COUNTIF($B$6:B85,"&lt;&gt;"))</f>
        <v/>
      </c>
      <c r="B85" s="19" t="n"/>
      <c r="C85" s="20" t="n"/>
      <c r="D85" s="19" t="n"/>
      <c r="E85" s="21" t="n"/>
      <c r="F85" s="22" t="n"/>
      <c r="G85" s="23" t="n"/>
      <c r="H85" s="40" t="n"/>
      <c r="I85" s="40" t="n"/>
      <c r="J85" s="25" t="n"/>
      <c r="K85" s="26">
        <f>IF(B85="","",IFERROR(IF(D85=LOOKUP(2,1/($B$6:B84&lt;&gt;""),$D$6:D84),"Kein Wechsel",IF(E85=LOOKUP(2,1/($B$6:B84&lt;&gt;""),$E$6:E84),"Referenzwechsel","Gruppenwechsel")),"Kein Wechsel"))</f>
        <v/>
      </c>
      <c r="L85" s="11">
        <f>IF(B85="","",IF(K85="Kein Wechsel",Parameter!$B$3,IF(K85="Referenzwechsel",Parameter!$B$4,Parameter!$B$5)))</f>
        <v/>
      </c>
      <c r="M85" s="41">
        <f>IF(B85="","",MAX(H85,IFERROR(LOOKUP(2,1/($B$6:B84&lt;&gt;""),$N$6:N84),Parameter!$B$2)+L85/24))</f>
        <v/>
      </c>
      <c r="N85" s="41">
        <f>IF(B85="","",M85+G85/24)</f>
        <v/>
      </c>
      <c r="O85" s="11">
        <f>IF(B85="","",MAX(0,(M85-IFERROR(LOOKUP(2,1/($B$6:B84&lt;&gt;""),$N$6:N84),Parameter!$B$2))*24-L85))</f>
        <v/>
      </c>
      <c r="P85" s="11">
        <f>IF(OR(B85="",I85=""),"",MAX(0,(N85-I85)*24))</f>
        <v/>
      </c>
      <c r="Q85" s="26">
        <f>IF(OR(B85="",I85=""),"",IF(P85&gt;Parameter!$B$7,"Verspätet","Pünktlich"))</f>
        <v/>
      </c>
    </row>
    <row r="86" ht="23" customHeight="1">
      <c r="A86" s="18">
        <f>IF(B86="","",COUNTIF($B$6:B86,"&lt;&gt;"))</f>
        <v/>
      </c>
      <c r="B86" s="19" t="n"/>
      <c r="C86" s="20" t="n"/>
      <c r="D86" s="19" t="n"/>
      <c r="E86" s="21" t="n"/>
      <c r="F86" s="22" t="n"/>
      <c r="G86" s="23" t="n"/>
      <c r="H86" s="40" t="n"/>
      <c r="I86" s="40" t="n"/>
      <c r="J86" s="25" t="n"/>
      <c r="K86" s="26">
        <f>IF(B86="","",IFERROR(IF(D86=LOOKUP(2,1/($B$6:B85&lt;&gt;""),$D$6:D85),"Kein Wechsel",IF(E86=LOOKUP(2,1/($B$6:B85&lt;&gt;""),$E$6:E85),"Referenzwechsel","Gruppenwechsel")),"Kein Wechsel"))</f>
        <v/>
      </c>
      <c r="L86" s="11">
        <f>IF(B86="","",IF(K86="Kein Wechsel",Parameter!$B$3,IF(K86="Referenzwechsel",Parameter!$B$4,Parameter!$B$5)))</f>
        <v/>
      </c>
      <c r="M86" s="41">
        <f>IF(B86="","",MAX(H86,IFERROR(LOOKUP(2,1/($B$6:B85&lt;&gt;""),$N$6:N85),Parameter!$B$2)+L86/24))</f>
        <v/>
      </c>
      <c r="N86" s="41">
        <f>IF(B86="","",M86+G86/24)</f>
        <v/>
      </c>
      <c r="O86" s="11">
        <f>IF(B86="","",MAX(0,(M86-IFERROR(LOOKUP(2,1/($B$6:B85&lt;&gt;""),$N$6:N85),Parameter!$B$2))*24-L86))</f>
        <v/>
      </c>
      <c r="P86" s="11">
        <f>IF(OR(B86="",I86=""),"",MAX(0,(N86-I86)*24))</f>
        <v/>
      </c>
      <c r="Q86" s="26">
        <f>IF(OR(B86="",I86=""),"",IF(P86&gt;Parameter!$B$7,"Verspätet","Pünktlich"))</f>
        <v/>
      </c>
    </row>
    <row r="87" ht="23" customHeight="1">
      <c r="A87" s="18">
        <f>IF(B87="","",COUNTIF($B$6:B87,"&lt;&gt;"))</f>
        <v/>
      </c>
      <c r="B87" s="19" t="n"/>
      <c r="C87" s="20" t="n"/>
      <c r="D87" s="19" t="n"/>
      <c r="E87" s="21" t="n"/>
      <c r="F87" s="22" t="n"/>
      <c r="G87" s="23" t="n"/>
      <c r="H87" s="40" t="n"/>
      <c r="I87" s="40" t="n"/>
      <c r="J87" s="25" t="n"/>
      <c r="K87" s="26">
        <f>IF(B87="","",IFERROR(IF(D87=LOOKUP(2,1/($B$6:B86&lt;&gt;""),$D$6:D86),"Kein Wechsel",IF(E87=LOOKUP(2,1/($B$6:B86&lt;&gt;""),$E$6:E86),"Referenzwechsel","Gruppenwechsel")),"Kein Wechsel"))</f>
        <v/>
      </c>
      <c r="L87" s="11">
        <f>IF(B87="","",IF(K87="Kein Wechsel",Parameter!$B$3,IF(K87="Referenzwechsel",Parameter!$B$4,Parameter!$B$5)))</f>
        <v/>
      </c>
      <c r="M87" s="41">
        <f>IF(B87="","",MAX(H87,IFERROR(LOOKUP(2,1/($B$6:B86&lt;&gt;""),$N$6:N86),Parameter!$B$2)+L87/24))</f>
        <v/>
      </c>
      <c r="N87" s="41">
        <f>IF(B87="","",M87+G87/24)</f>
        <v/>
      </c>
      <c r="O87" s="11">
        <f>IF(B87="","",MAX(0,(M87-IFERROR(LOOKUP(2,1/($B$6:B86&lt;&gt;""),$N$6:N86),Parameter!$B$2))*24-L87))</f>
        <v/>
      </c>
      <c r="P87" s="11">
        <f>IF(OR(B87="",I87=""),"",MAX(0,(N87-I87)*24))</f>
        <v/>
      </c>
      <c r="Q87" s="26">
        <f>IF(OR(B87="",I87=""),"",IF(P87&gt;Parameter!$B$7,"Verspätet","Pünktlich"))</f>
        <v/>
      </c>
    </row>
    <row r="88" ht="23" customHeight="1">
      <c r="A88" s="18">
        <f>IF(B88="","",COUNTIF($B$6:B88,"&lt;&gt;"))</f>
        <v/>
      </c>
      <c r="B88" s="19" t="n"/>
      <c r="C88" s="20" t="n"/>
      <c r="D88" s="19" t="n"/>
      <c r="E88" s="21" t="n"/>
      <c r="F88" s="22" t="n"/>
      <c r="G88" s="23" t="n"/>
      <c r="H88" s="40" t="n"/>
      <c r="I88" s="40" t="n"/>
      <c r="J88" s="25" t="n"/>
      <c r="K88" s="26">
        <f>IF(B88="","",IFERROR(IF(D88=LOOKUP(2,1/($B$6:B87&lt;&gt;""),$D$6:D87),"Kein Wechsel",IF(E88=LOOKUP(2,1/($B$6:B87&lt;&gt;""),$E$6:E87),"Referenzwechsel","Gruppenwechsel")),"Kein Wechsel"))</f>
        <v/>
      </c>
      <c r="L88" s="11">
        <f>IF(B88="","",IF(K88="Kein Wechsel",Parameter!$B$3,IF(K88="Referenzwechsel",Parameter!$B$4,Parameter!$B$5)))</f>
        <v/>
      </c>
      <c r="M88" s="41">
        <f>IF(B88="","",MAX(H88,IFERROR(LOOKUP(2,1/($B$6:B87&lt;&gt;""),$N$6:N87),Parameter!$B$2)+L88/24))</f>
        <v/>
      </c>
      <c r="N88" s="41">
        <f>IF(B88="","",M88+G88/24)</f>
        <v/>
      </c>
      <c r="O88" s="11">
        <f>IF(B88="","",MAX(0,(M88-IFERROR(LOOKUP(2,1/($B$6:B87&lt;&gt;""),$N$6:N87),Parameter!$B$2))*24-L88))</f>
        <v/>
      </c>
      <c r="P88" s="11">
        <f>IF(OR(B88="",I88=""),"",MAX(0,(N88-I88)*24))</f>
        <v/>
      </c>
      <c r="Q88" s="26">
        <f>IF(OR(B88="",I88=""),"",IF(P88&gt;Parameter!$B$7,"Verspätet","Pünktlich"))</f>
        <v/>
      </c>
    </row>
    <row r="89" ht="23" customHeight="1">
      <c r="A89" s="18">
        <f>IF(B89="","",COUNTIF($B$6:B89,"&lt;&gt;"))</f>
        <v/>
      </c>
      <c r="B89" s="19" t="n"/>
      <c r="C89" s="20" t="n"/>
      <c r="D89" s="19" t="n"/>
      <c r="E89" s="21" t="n"/>
      <c r="F89" s="22" t="n"/>
      <c r="G89" s="23" t="n"/>
      <c r="H89" s="40" t="n"/>
      <c r="I89" s="40" t="n"/>
      <c r="J89" s="25" t="n"/>
      <c r="K89" s="26">
        <f>IF(B89="","",IFERROR(IF(D89=LOOKUP(2,1/($B$6:B88&lt;&gt;""),$D$6:D88),"Kein Wechsel",IF(E89=LOOKUP(2,1/($B$6:B88&lt;&gt;""),$E$6:E88),"Referenzwechsel","Gruppenwechsel")),"Kein Wechsel"))</f>
        <v/>
      </c>
      <c r="L89" s="11">
        <f>IF(B89="","",IF(K89="Kein Wechsel",Parameter!$B$3,IF(K89="Referenzwechsel",Parameter!$B$4,Parameter!$B$5)))</f>
        <v/>
      </c>
      <c r="M89" s="41">
        <f>IF(B89="","",MAX(H89,IFERROR(LOOKUP(2,1/($B$6:B88&lt;&gt;""),$N$6:N88),Parameter!$B$2)+L89/24))</f>
        <v/>
      </c>
      <c r="N89" s="41">
        <f>IF(B89="","",M89+G89/24)</f>
        <v/>
      </c>
      <c r="O89" s="11">
        <f>IF(B89="","",MAX(0,(M89-IFERROR(LOOKUP(2,1/($B$6:B88&lt;&gt;""),$N$6:N88),Parameter!$B$2))*24-L89))</f>
        <v/>
      </c>
      <c r="P89" s="11">
        <f>IF(OR(B89="",I89=""),"",MAX(0,(N89-I89)*24))</f>
        <v/>
      </c>
      <c r="Q89" s="26">
        <f>IF(OR(B89="",I89=""),"",IF(P89&gt;Parameter!$B$7,"Verspätet","Pünktlich"))</f>
        <v/>
      </c>
    </row>
    <row r="90" ht="23" customHeight="1">
      <c r="A90" s="18">
        <f>IF(B90="","",COUNTIF($B$6:B90,"&lt;&gt;"))</f>
        <v/>
      </c>
      <c r="B90" s="19" t="n"/>
      <c r="C90" s="20" t="n"/>
      <c r="D90" s="19" t="n"/>
      <c r="E90" s="21" t="n"/>
      <c r="F90" s="22" t="n"/>
      <c r="G90" s="23" t="n"/>
      <c r="H90" s="40" t="n"/>
      <c r="I90" s="40" t="n"/>
      <c r="J90" s="25" t="n"/>
      <c r="K90" s="26">
        <f>IF(B90="","",IFERROR(IF(D90=LOOKUP(2,1/($B$6:B89&lt;&gt;""),$D$6:D89),"Kein Wechsel",IF(E90=LOOKUP(2,1/($B$6:B89&lt;&gt;""),$E$6:E89),"Referenzwechsel","Gruppenwechsel")),"Kein Wechsel"))</f>
        <v/>
      </c>
      <c r="L90" s="11">
        <f>IF(B90="","",IF(K90="Kein Wechsel",Parameter!$B$3,IF(K90="Referenzwechsel",Parameter!$B$4,Parameter!$B$5)))</f>
        <v/>
      </c>
      <c r="M90" s="41">
        <f>IF(B90="","",MAX(H90,IFERROR(LOOKUP(2,1/($B$6:B89&lt;&gt;""),$N$6:N89),Parameter!$B$2)+L90/24))</f>
        <v/>
      </c>
      <c r="N90" s="41">
        <f>IF(B90="","",M90+G90/24)</f>
        <v/>
      </c>
      <c r="O90" s="11">
        <f>IF(B90="","",MAX(0,(M90-IFERROR(LOOKUP(2,1/($B$6:B89&lt;&gt;""),$N$6:N89),Parameter!$B$2))*24-L90))</f>
        <v/>
      </c>
      <c r="P90" s="11">
        <f>IF(OR(B90="",I90=""),"",MAX(0,(N90-I90)*24))</f>
        <v/>
      </c>
      <c r="Q90" s="26">
        <f>IF(OR(B90="",I90=""),"",IF(P90&gt;Parameter!$B$7,"Verspätet","Pünktlich"))</f>
        <v/>
      </c>
    </row>
    <row r="91" ht="23" customHeight="1">
      <c r="A91" s="18">
        <f>IF(B91="","",COUNTIF($B$6:B91,"&lt;&gt;"))</f>
        <v/>
      </c>
      <c r="B91" s="19" t="n"/>
      <c r="C91" s="20" t="n"/>
      <c r="D91" s="19" t="n"/>
      <c r="E91" s="21" t="n"/>
      <c r="F91" s="22" t="n"/>
      <c r="G91" s="23" t="n"/>
      <c r="H91" s="40" t="n"/>
      <c r="I91" s="40" t="n"/>
      <c r="J91" s="25" t="n"/>
      <c r="K91" s="26">
        <f>IF(B91="","",IFERROR(IF(D91=LOOKUP(2,1/($B$6:B90&lt;&gt;""),$D$6:D90),"Kein Wechsel",IF(E91=LOOKUP(2,1/($B$6:B90&lt;&gt;""),$E$6:E90),"Referenzwechsel","Gruppenwechsel")),"Kein Wechsel"))</f>
        <v/>
      </c>
      <c r="L91" s="11">
        <f>IF(B91="","",IF(K91="Kein Wechsel",Parameter!$B$3,IF(K91="Referenzwechsel",Parameter!$B$4,Parameter!$B$5)))</f>
        <v/>
      </c>
      <c r="M91" s="41">
        <f>IF(B91="","",MAX(H91,IFERROR(LOOKUP(2,1/($B$6:B90&lt;&gt;""),$N$6:N90),Parameter!$B$2)+L91/24))</f>
        <v/>
      </c>
      <c r="N91" s="41">
        <f>IF(B91="","",M91+G91/24)</f>
        <v/>
      </c>
      <c r="O91" s="11">
        <f>IF(B91="","",MAX(0,(M91-IFERROR(LOOKUP(2,1/($B$6:B90&lt;&gt;""),$N$6:N90),Parameter!$B$2))*24-L91))</f>
        <v/>
      </c>
      <c r="P91" s="11">
        <f>IF(OR(B91="",I91=""),"",MAX(0,(N91-I91)*24))</f>
        <v/>
      </c>
      <c r="Q91" s="26">
        <f>IF(OR(B91="",I91=""),"",IF(P91&gt;Parameter!$B$7,"Verspätet","Pünktlich"))</f>
        <v/>
      </c>
    </row>
    <row r="92" ht="23" customHeight="1">
      <c r="A92" s="18">
        <f>IF(B92="","",COUNTIF($B$6:B92,"&lt;&gt;"))</f>
        <v/>
      </c>
      <c r="B92" s="19" t="n"/>
      <c r="C92" s="20" t="n"/>
      <c r="D92" s="19" t="n"/>
      <c r="E92" s="21" t="n"/>
      <c r="F92" s="22" t="n"/>
      <c r="G92" s="23" t="n"/>
      <c r="H92" s="40" t="n"/>
      <c r="I92" s="40" t="n"/>
      <c r="J92" s="25" t="n"/>
      <c r="K92" s="26">
        <f>IF(B92="","",IFERROR(IF(D92=LOOKUP(2,1/($B$6:B91&lt;&gt;""),$D$6:D91),"Kein Wechsel",IF(E92=LOOKUP(2,1/($B$6:B91&lt;&gt;""),$E$6:E91),"Referenzwechsel","Gruppenwechsel")),"Kein Wechsel"))</f>
        <v/>
      </c>
      <c r="L92" s="11">
        <f>IF(B92="","",IF(K92="Kein Wechsel",Parameter!$B$3,IF(K92="Referenzwechsel",Parameter!$B$4,Parameter!$B$5)))</f>
        <v/>
      </c>
      <c r="M92" s="41">
        <f>IF(B92="","",MAX(H92,IFERROR(LOOKUP(2,1/($B$6:B91&lt;&gt;""),$N$6:N91),Parameter!$B$2)+L92/24))</f>
        <v/>
      </c>
      <c r="N92" s="41">
        <f>IF(B92="","",M92+G92/24)</f>
        <v/>
      </c>
      <c r="O92" s="11">
        <f>IF(B92="","",MAX(0,(M92-IFERROR(LOOKUP(2,1/($B$6:B91&lt;&gt;""),$N$6:N91),Parameter!$B$2))*24-L92))</f>
        <v/>
      </c>
      <c r="P92" s="11">
        <f>IF(OR(B92="",I92=""),"",MAX(0,(N92-I92)*24))</f>
        <v/>
      </c>
      <c r="Q92" s="26">
        <f>IF(OR(B92="",I92=""),"",IF(P92&gt;Parameter!$B$7,"Verspätet","Pünktlich"))</f>
        <v/>
      </c>
    </row>
    <row r="93" ht="23" customHeight="1">
      <c r="A93" s="18">
        <f>IF(B93="","",COUNTIF($B$6:B93,"&lt;&gt;"))</f>
        <v/>
      </c>
      <c r="B93" s="19" t="n"/>
      <c r="C93" s="20" t="n"/>
      <c r="D93" s="19" t="n"/>
      <c r="E93" s="21" t="n"/>
      <c r="F93" s="22" t="n"/>
      <c r="G93" s="23" t="n"/>
      <c r="H93" s="40" t="n"/>
      <c r="I93" s="40" t="n"/>
      <c r="J93" s="25" t="n"/>
      <c r="K93" s="26">
        <f>IF(B93="","",IFERROR(IF(D93=LOOKUP(2,1/($B$6:B92&lt;&gt;""),$D$6:D92),"Kein Wechsel",IF(E93=LOOKUP(2,1/($B$6:B92&lt;&gt;""),$E$6:E92),"Referenzwechsel","Gruppenwechsel")),"Kein Wechsel"))</f>
        <v/>
      </c>
      <c r="L93" s="11">
        <f>IF(B93="","",IF(K93="Kein Wechsel",Parameter!$B$3,IF(K93="Referenzwechsel",Parameter!$B$4,Parameter!$B$5)))</f>
        <v/>
      </c>
      <c r="M93" s="41">
        <f>IF(B93="","",MAX(H93,IFERROR(LOOKUP(2,1/($B$6:B92&lt;&gt;""),$N$6:N92),Parameter!$B$2)+L93/24))</f>
        <v/>
      </c>
      <c r="N93" s="41">
        <f>IF(B93="","",M93+G93/24)</f>
        <v/>
      </c>
      <c r="O93" s="11">
        <f>IF(B93="","",MAX(0,(M93-IFERROR(LOOKUP(2,1/($B$6:B92&lt;&gt;""),$N$6:N92),Parameter!$B$2))*24-L93))</f>
        <v/>
      </c>
      <c r="P93" s="11">
        <f>IF(OR(B93="",I93=""),"",MAX(0,(N93-I93)*24))</f>
        <v/>
      </c>
      <c r="Q93" s="26">
        <f>IF(OR(B93="",I93=""),"",IF(P93&gt;Parameter!$B$7,"Verspätet","Pünktlich"))</f>
        <v/>
      </c>
    </row>
    <row r="94" ht="23" customHeight="1">
      <c r="A94" s="18">
        <f>IF(B94="","",COUNTIF($B$6:B94,"&lt;&gt;"))</f>
        <v/>
      </c>
      <c r="B94" s="19" t="n"/>
      <c r="C94" s="20" t="n"/>
      <c r="D94" s="19" t="n"/>
      <c r="E94" s="21" t="n"/>
      <c r="F94" s="22" t="n"/>
      <c r="G94" s="23" t="n"/>
      <c r="H94" s="40" t="n"/>
      <c r="I94" s="40" t="n"/>
      <c r="J94" s="25" t="n"/>
      <c r="K94" s="26">
        <f>IF(B94="","",IFERROR(IF(D94=LOOKUP(2,1/($B$6:B93&lt;&gt;""),$D$6:D93),"Kein Wechsel",IF(E94=LOOKUP(2,1/($B$6:B93&lt;&gt;""),$E$6:E93),"Referenzwechsel","Gruppenwechsel")),"Kein Wechsel"))</f>
        <v/>
      </c>
      <c r="L94" s="11">
        <f>IF(B94="","",IF(K94="Kein Wechsel",Parameter!$B$3,IF(K94="Referenzwechsel",Parameter!$B$4,Parameter!$B$5)))</f>
        <v/>
      </c>
      <c r="M94" s="41">
        <f>IF(B94="","",MAX(H94,IFERROR(LOOKUP(2,1/($B$6:B93&lt;&gt;""),$N$6:N93),Parameter!$B$2)+L94/24))</f>
        <v/>
      </c>
      <c r="N94" s="41">
        <f>IF(B94="","",M94+G94/24)</f>
        <v/>
      </c>
      <c r="O94" s="11">
        <f>IF(B94="","",MAX(0,(M94-IFERROR(LOOKUP(2,1/($B$6:B93&lt;&gt;""),$N$6:N93),Parameter!$B$2))*24-L94))</f>
        <v/>
      </c>
      <c r="P94" s="11">
        <f>IF(OR(B94="",I94=""),"",MAX(0,(N94-I94)*24))</f>
        <v/>
      </c>
      <c r="Q94" s="26">
        <f>IF(OR(B94="",I94=""),"",IF(P94&gt;Parameter!$B$7,"Verspätet","Pünktlich"))</f>
        <v/>
      </c>
    </row>
    <row r="95" ht="23" customHeight="1">
      <c r="A95" s="18">
        <f>IF(B95="","",COUNTIF($B$6:B95,"&lt;&gt;"))</f>
        <v/>
      </c>
      <c r="B95" s="19" t="n"/>
      <c r="C95" s="20" t="n"/>
      <c r="D95" s="19" t="n"/>
      <c r="E95" s="21" t="n"/>
      <c r="F95" s="22" t="n"/>
      <c r="G95" s="23" t="n"/>
      <c r="H95" s="40" t="n"/>
      <c r="I95" s="40" t="n"/>
      <c r="J95" s="25" t="n"/>
      <c r="K95" s="26">
        <f>IF(B95="","",IFERROR(IF(D95=LOOKUP(2,1/($B$6:B94&lt;&gt;""),$D$6:D94),"Kein Wechsel",IF(E95=LOOKUP(2,1/($B$6:B94&lt;&gt;""),$E$6:E94),"Referenzwechsel","Gruppenwechsel")),"Kein Wechsel"))</f>
        <v/>
      </c>
      <c r="L95" s="11">
        <f>IF(B95="","",IF(K95="Kein Wechsel",Parameter!$B$3,IF(K95="Referenzwechsel",Parameter!$B$4,Parameter!$B$5)))</f>
        <v/>
      </c>
      <c r="M95" s="41">
        <f>IF(B95="","",MAX(H95,IFERROR(LOOKUP(2,1/($B$6:B94&lt;&gt;""),$N$6:N94),Parameter!$B$2)+L95/24))</f>
        <v/>
      </c>
      <c r="N95" s="41">
        <f>IF(B95="","",M95+G95/24)</f>
        <v/>
      </c>
      <c r="O95" s="11">
        <f>IF(B95="","",MAX(0,(M95-IFERROR(LOOKUP(2,1/($B$6:B94&lt;&gt;""),$N$6:N94),Parameter!$B$2))*24-L95))</f>
        <v/>
      </c>
      <c r="P95" s="11">
        <f>IF(OR(B95="",I95=""),"",MAX(0,(N95-I95)*24))</f>
        <v/>
      </c>
      <c r="Q95" s="26">
        <f>IF(OR(B95="",I95=""),"",IF(P95&gt;Parameter!$B$7,"Verspätet","Pünktlich"))</f>
        <v/>
      </c>
    </row>
    <row r="96" ht="23" customHeight="1">
      <c r="A96" s="18">
        <f>IF(B96="","",COUNTIF($B$6:B96,"&lt;&gt;"))</f>
        <v/>
      </c>
      <c r="B96" s="19" t="n"/>
      <c r="C96" s="20" t="n"/>
      <c r="D96" s="19" t="n"/>
      <c r="E96" s="21" t="n"/>
      <c r="F96" s="22" t="n"/>
      <c r="G96" s="23" t="n"/>
      <c r="H96" s="40" t="n"/>
      <c r="I96" s="40" t="n"/>
      <c r="J96" s="25" t="n"/>
      <c r="K96" s="26">
        <f>IF(B96="","",IFERROR(IF(D96=LOOKUP(2,1/($B$6:B95&lt;&gt;""),$D$6:D95),"Kein Wechsel",IF(E96=LOOKUP(2,1/($B$6:B95&lt;&gt;""),$E$6:E95),"Referenzwechsel","Gruppenwechsel")),"Kein Wechsel"))</f>
        <v/>
      </c>
      <c r="L96" s="11">
        <f>IF(B96="","",IF(K96="Kein Wechsel",Parameter!$B$3,IF(K96="Referenzwechsel",Parameter!$B$4,Parameter!$B$5)))</f>
        <v/>
      </c>
      <c r="M96" s="41">
        <f>IF(B96="","",MAX(H96,IFERROR(LOOKUP(2,1/($B$6:B95&lt;&gt;""),$N$6:N95),Parameter!$B$2)+L96/24))</f>
        <v/>
      </c>
      <c r="N96" s="41">
        <f>IF(B96="","",M96+G96/24)</f>
        <v/>
      </c>
      <c r="O96" s="11">
        <f>IF(B96="","",MAX(0,(M96-IFERROR(LOOKUP(2,1/($B$6:B95&lt;&gt;""),$N$6:N95),Parameter!$B$2))*24-L96))</f>
        <v/>
      </c>
      <c r="P96" s="11">
        <f>IF(OR(B96="",I96=""),"",MAX(0,(N96-I96)*24))</f>
        <v/>
      </c>
      <c r="Q96" s="26">
        <f>IF(OR(B96="",I96=""),"",IF(P96&gt;Parameter!$B$7,"Verspätet","Pünktlich"))</f>
        <v/>
      </c>
    </row>
    <row r="97" ht="23" customHeight="1">
      <c r="A97" s="18">
        <f>IF(B97="","",COUNTIF($B$6:B97,"&lt;&gt;"))</f>
        <v/>
      </c>
      <c r="B97" s="19" t="n"/>
      <c r="C97" s="20" t="n"/>
      <c r="D97" s="19" t="n"/>
      <c r="E97" s="21" t="n"/>
      <c r="F97" s="22" t="n"/>
      <c r="G97" s="23" t="n"/>
      <c r="H97" s="40" t="n"/>
      <c r="I97" s="40" t="n"/>
      <c r="J97" s="25" t="n"/>
      <c r="K97" s="26">
        <f>IF(B97="","",IFERROR(IF(D97=LOOKUP(2,1/($B$6:B96&lt;&gt;""),$D$6:D96),"Kein Wechsel",IF(E97=LOOKUP(2,1/($B$6:B96&lt;&gt;""),$E$6:E96),"Referenzwechsel","Gruppenwechsel")),"Kein Wechsel"))</f>
        <v/>
      </c>
      <c r="L97" s="11">
        <f>IF(B97="","",IF(K97="Kein Wechsel",Parameter!$B$3,IF(K97="Referenzwechsel",Parameter!$B$4,Parameter!$B$5)))</f>
        <v/>
      </c>
      <c r="M97" s="41">
        <f>IF(B97="","",MAX(H97,IFERROR(LOOKUP(2,1/($B$6:B96&lt;&gt;""),$N$6:N96),Parameter!$B$2)+L97/24))</f>
        <v/>
      </c>
      <c r="N97" s="41">
        <f>IF(B97="","",M97+G97/24)</f>
        <v/>
      </c>
      <c r="O97" s="11">
        <f>IF(B97="","",MAX(0,(M97-IFERROR(LOOKUP(2,1/($B$6:B96&lt;&gt;""),$N$6:N96),Parameter!$B$2))*24-L97))</f>
        <v/>
      </c>
      <c r="P97" s="11">
        <f>IF(OR(B97="",I97=""),"",MAX(0,(N97-I97)*24))</f>
        <v/>
      </c>
      <c r="Q97" s="26">
        <f>IF(OR(B97="",I97=""),"",IF(P97&gt;Parameter!$B$7,"Verspätet","Pünktlich"))</f>
        <v/>
      </c>
    </row>
    <row r="98" ht="23" customHeight="1">
      <c r="A98" s="18">
        <f>IF(B98="","",COUNTIF($B$6:B98,"&lt;&gt;"))</f>
        <v/>
      </c>
      <c r="B98" s="19" t="n"/>
      <c r="C98" s="20" t="n"/>
      <c r="D98" s="19" t="n"/>
      <c r="E98" s="21" t="n"/>
      <c r="F98" s="22" t="n"/>
      <c r="G98" s="23" t="n"/>
      <c r="H98" s="40" t="n"/>
      <c r="I98" s="40" t="n"/>
      <c r="J98" s="25" t="n"/>
      <c r="K98" s="26">
        <f>IF(B98="","",IFERROR(IF(D98=LOOKUP(2,1/($B$6:B97&lt;&gt;""),$D$6:D97),"Kein Wechsel",IF(E98=LOOKUP(2,1/($B$6:B97&lt;&gt;""),$E$6:E97),"Referenzwechsel","Gruppenwechsel")),"Kein Wechsel"))</f>
        <v/>
      </c>
      <c r="L98" s="11">
        <f>IF(B98="","",IF(K98="Kein Wechsel",Parameter!$B$3,IF(K98="Referenzwechsel",Parameter!$B$4,Parameter!$B$5)))</f>
        <v/>
      </c>
      <c r="M98" s="41">
        <f>IF(B98="","",MAX(H98,IFERROR(LOOKUP(2,1/($B$6:B97&lt;&gt;""),$N$6:N97),Parameter!$B$2)+L98/24))</f>
        <v/>
      </c>
      <c r="N98" s="41">
        <f>IF(B98="","",M98+G98/24)</f>
        <v/>
      </c>
      <c r="O98" s="11">
        <f>IF(B98="","",MAX(0,(M98-IFERROR(LOOKUP(2,1/($B$6:B97&lt;&gt;""),$N$6:N97),Parameter!$B$2))*24-L98))</f>
        <v/>
      </c>
      <c r="P98" s="11">
        <f>IF(OR(B98="",I98=""),"",MAX(0,(N98-I98)*24))</f>
        <v/>
      </c>
      <c r="Q98" s="26">
        <f>IF(OR(B98="",I98=""),"",IF(P98&gt;Parameter!$B$7,"Verspätet","Pünktlich"))</f>
        <v/>
      </c>
    </row>
    <row r="99" ht="23" customHeight="1">
      <c r="A99" s="18">
        <f>IF(B99="","",COUNTIF($B$6:B99,"&lt;&gt;"))</f>
        <v/>
      </c>
      <c r="B99" s="19" t="n"/>
      <c r="C99" s="20" t="n"/>
      <c r="D99" s="19" t="n"/>
      <c r="E99" s="21" t="n"/>
      <c r="F99" s="22" t="n"/>
      <c r="G99" s="23" t="n"/>
      <c r="H99" s="40" t="n"/>
      <c r="I99" s="40" t="n"/>
      <c r="J99" s="25" t="n"/>
      <c r="K99" s="26">
        <f>IF(B99="","",IFERROR(IF(D99=LOOKUP(2,1/($B$6:B98&lt;&gt;""),$D$6:D98),"Kein Wechsel",IF(E99=LOOKUP(2,1/($B$6:B98&lt;&gt;""),$E$6:E98),"Referenzwechsel","Gruppenwechsel")),"Kein Wechsel"))</f>
        <v/>
      </c>
      <c r="L99" s="11">
        <f>IF(B99="","",IF(K99="Kein Wechsel",Parameter!$B$3,IF(K99="Referenzwechsel",Parameter!$B$4,Parameter!$B$5)))</f>
        <v/>
      </c>
      <c r="M99" s="41">
        <f>IF(B99="","",MAX(H99,IFERROR(LOOKUP(2,1/($B$6:B98&lt;&gt;""),$N$6:N98),Parameter!$B$2)+L99/24))</f>
        <v/>
      </c>
      <c r="N99" s="41">
        <f>IF(B99="","",M99+G99/24)</f>
        <v/>
      </c>
      <c r="O99" s="11">
        <f>IF(B99="","",MAX(0,(M99-IFERROR(LOOKUP(2,1/($B$6:B98&lt;&gt;""),$N$6:N98),Parameter!$B$2))*24-L99))</f>
        <v/>
      </c>
      <c r="P99" s="11">
        <f>IF(OR(B99="",I99=""),"",MAX(0,(N99-I99)*24))</f>
        <v/>
      </c>
      <c r="Q99" s="26">
        <f>IF(OR(B99="",I99=""),"",IF(P99&gt;Parameter!$B$7,"Verspätet","Pünktlich"))</f>
        <v/>
      </c>
    </row>
    <row r="100" ht="23" customHeight="1">
      <c r="A100" s="18">
        <f>IF(B100="","",COUNTIF($B$6:B100,"&lt;&gt;"))</f>
        <v/>
      </c>
      <c r="B100" s="19" t="n"/>
      <c r="C100" s="20" t="n"/>
      <c r="D100" s="19" t="n"/>
      <c r="E100" s="21" t="n"/>
      <c r="F100" s="22" t="n"/>
      <c r="G100" s="23" t="n"/>
      <c r="H100" s="40" t="n"/>
      <c r="I100" s="40" t="n"/>
      <c r="J100" s="25" t="n"/>
      <c r="K100" s="26">
        <f>IF(B100="","",IFERROR(IF(D100=LOOKUP(2,1/($B$6:B99&lt;&gt;""),$D$6:D99),"Kein Wechsel",IF(E100=LOOKUP(2,1/($B$6:B99&lt;&gt;""),$E$6:E99),"Referenzwechsel","Gruppenwechsel")),"Kein Wechsel"))</f>
        <v/>
      </c>
      <c r="L100" s="11">
        <f>IF(B100="","",IF(K100="Kein Wechsel",Parameter!$B$3,IF(K100="Referenzwechsel",Parameter!$B$4,Parameter!$B$5)))</f>
        <v/>
      </c>
      <c r="M100" s="41">
        <f>IF(B100="","",MAX(H100,IFERROR(LOOKUP(2,1/($B$6:B99&lt;&gt;""),$N$6:N99),Parameter!$B$2)+L100/24))</f>
        <v/>
      </c>
      <c r="N100" s="41">
        <f>IF(B100="","",M100+G100/24)</f>
        <v/>
      </c>
      <c r="O100" s="11">
        <f>IF(B100="","",MAX(0,(M100-IFERROR(LOOKUP(2,1/($B$6:B99&lt;&gt;""),$N$6:N99),Parameter!$B$2))*24-L100))</f>
        <v/>
      </c>
      <c r="P100" s="11">
        <f>IF(OR(B100="",I100=""),"",MAX(0,(N100-I100)*24))</f>
        <v/>
      </c>
      <c r="Q100" s="26">
        <f>IF(OR(B100="",I100=""),"",IF(P100&gt;Parameter!$B$7,"Verspätet","Pünktlich"))</f>
        <v/>
      </c>
    </row>
    <row r="101" ht="23" customHeight="1">
      <c r="A101" s="18">
        <f>IF(B101="","",COUNTIF($B$6:B101,"&lt;&gt;"))</f>
        <v/>
      </c>
      <c r="B101" s="19" t="n"/>
      <c r="C101" s="20" t="n"/>
      <c r="D101" s="19" t="n"/>
      <c r="E101" s="21" t="n"/>
      <c r="F101" s="22" t="n"/>
      <c r="G101" s="23" t="n"/>
      <c r="H101" s="40" t="n"/>
      <c r="I101" s="40" t="n"/>
      <c r="J101" s="25" t="n"/>
      <c r="K101" s="26">
        <f>IF(B101="","",IFERROR(IF(D101=LOOKUP(2,1/($B$6:B100&lt;&gt;""),$D$6:D100),"Kein Wechsel",IF(E101=LOOKUP(2,1/($B$6:B100&lt;&gt;""),$E$6:E100),"Referenzwechsel","Gruppenwechsel")),"Kein Wechsel"))</f>
        <v/>
      </c>
      <c r="L101" s="11">
        <f>IF(B101="","",IF(K101="Kein Wechsel",Parameter!$B$3,IF(K101="Referenzwechsel",Parameter!$B$4,Parameter!$B$5)))</f>
        <v/>
      </c>
      <c r="M101" s="41">
        <f>IF(B101="","",MAX(H101,IFERROR(LOOKUP(2,1/($B$6:B100&lt;&gt;""),$N$6:N100),Parameter!$B$2)+L101/24))</f>
        <v/>
      </c>
      <c r="N101" s="41">
        <f>IF(B101="","",M101+G101/24)</f>
        <v/>
      </c>
      <c r="O101" s="11">
        <f>IF(B101="","",MAX(0,(M101-IFERROR(LOOKUP(2,1/($B$6:B100&lt;&gt;""),$N$6:N100),Parameter!$B$2))*24-L101))</f>
        <v/>
      </c>
      <c r="P101" s="11">
        <f>IF(OR(B101="",I101=""),"",MAX(0,(N101-I101)*24))</f>
        <v/>
      </c>
      <c r="Q101" s="26">
        <f>IF(OR(B101="",I101=""),"",IF(P101&gt;Parameter!$B$7,"Verspätet","Pünktlich"))</f>
        <v/>
      </c>
    </row>
    <row r="102" ht="23" customHeight="1">
      <c r="A102" s="18">
        <f>IF(B102="","",COUNTIF($B$6:B102,"&lt;&gt;"))</f>
        <v/>
      </c>
      <c r="B102" s="19" t="n"/>
      <c r="C102" s="20" t="n"/>
      <c r="D102" s="19" t="n"/>
      <c r="E102" s="21" t="n"/>
      <c r="F102" s="22" t="n"/>
      <c r="G102" s="23" t="n"/>
      <c r="H102" s="40" t="n"/>
      <c r="I102" s="40" t="n"/>
      <c r="J102" s="25" t="n"/>
      <c r="K102" s="26">
        <f>IF(B102="","",IFERROR(IF(D102=LOOKUP(2,1/($B$6:B101&lt;&gt;""),$D$6:D101),"Kein Wechsel",IF(E102=LOOKUP(2,1/($B$6:B101&lt;&gt;""),$E$6:E101),"Referenzwechsel","Gruppenwechsel")),"Kein Wechsel"))</f>
        <v/>
      </c>
      <c r="L102" s="11">
        <f>IF(B102="","",IF(K102="Kein Wechsel",Parameter!$B$3,IF(K102="Referenzwechsel",Parameter!$B$4,Parameter!$B$5)))</f>
        <v/>
      </c>
      <c r="M102" s="41">
        <f>IF(B102="","",MAX(H102,IFERROR(LOOKUP(2,1/($B$6:B101&lt;&gt;""),$N$6:N101),Parameter!$B$2)+L102/24))</f>
        <v/>
      </c>
      <c r="N102" s="41">
        <f>IF(B102="","",M102+G102/24)</f>
        <v/>
      </c>
      <c r="O102" s="11">
        <f>IF(B102="","",MAX(0,(M102-IFERROR(LOOKUP(2,1/($B$6:B101&lt;&gt;""),$N$6:N101),Parameter!$B$2))*24-L102))</f>
        <v/>
      </c>
      <c r="P102" s="11">
        <f>IF(OR(B102="",I102=""),"",MAX(0,(N102-I102)*24))</f>
        <v/>
      </c>
      <c r="Q102" s="26">
        <f>IF(OR(B102="",I102=""),"",IF(P102&gt;Parameter!$B$7,"Verspätet","Pünktlich"))</f>
        <v/>
      </c>
    </row>
    <row r="103" ht="23" customHeight="1">
      <c r="A103" s="18">
        <f>IF(B103="","",COUNTIF($B$6:B103,"&lt;&gt;"))</f>
        <v/>
      </c>
      <c r="B103" s="19" t="n"/>
      <c r="C103" s="20" t="n"/>
      <c r="D103" s="19" t="n"/>
      <c r="E103" s="21" t="n"/>
      <c r="F103" s="22" t="n"/>
      <c r="G103" s="23" t="n"/>
      <c r="H103" s="40" t="n"/>
      <c r="I103" s="40" t="n"/>
      <c r="J103" s="25" t="n"/>
      <c r="K103" s="26">
        <f>IF(B103="","",IFERROR(IF(D103=LOOKUP(2,1/($B$6:B102&lt;&gt;""),$D$6:D102),"Kein Wechsel",IF(E103=LOOKUP(2,1/($B$6:B102&lt;&gt;""),$E$6:E102),"Referenzwechsel","Gruppenwechsel")),"Kein Wechsel"))</f>
        <v/>
      </c>
      <c r="L103" s="11">
        <f>IF(B103="","",IF(K103="Kein Wechsel",Parameter!$B$3,IF(K103="Referenzwechsel",Parameter!$B$4,Parameter!$B$5)))</f>
        <v/>
      </c>
      <c r="M103" s="41">
        <f>IF(B103="","",MAX(H103,IFERROR(LOOKUP(2,1/($B$6:B102&lt;&gt;""),$N$6:N102),Parameter!$B$2)+L103/24))</f>
        <v/>
      </c>
      <c r="N103" s="41">
        <f>IF(B103="","",M103+G103/24)</f>
        <v/>
      </c>
      <c r="O103" s="11">
        <f>IF(B103="","",MAX(0,(M103-IFERROR(LOOKUP(2,1/($B$6:B102&lt;&gt;""),$N$6:N102),Parameter!$B$2))*24-L103))</f>
        <v/>
      </c>
      <c r="P103" s="11">
        <f>IF(OR(B103="",I103=""),"",MAX(0,(N103-I103)*24))</f>
        <v/>
      </c>
      <c r="Q103" s="26">
        <f>IF(OR(B103="",I103=""),"",IF(P103&gt;Parameter!$B$7,"Verspätet","Pünktlich"))</f>
        <v/>
      </c>
    </row>
    <row r="104" ht="23" customHeight="1">
      <c r="A104" s="18">
        <f>IF(B104="","",COUNTIF($B$6:B104,"&lt;&gt;"))</f>
        <v/>
      </c>
      <c r="B104" s="19" t="n"/>
      <c r="C104" s="20" t="n"/>
      <c r="D104" s="19" t="n"/>
      <c r="E104" s="21" t="n"/>
      <c r="F104" s="22" t="n"/>
      <c r="G104" s="23" t="n"/>
      <c r="H104" s="40" t="n"/>
      <c r="I104" s="40" t="n"/>
      <c r="J104" s="25" t="n"/>
      <c r="K104" s="26">
        <f>IF(B104="","",IFERROR(IF(D104=LOOKUP(2,1/($B$6:B103&lt;&gt;""),$D$6:D103),"Kein Wechsel",IF(E104=LOOKUP(2,1/($B$6:B103&lt;&gt;""),$E$6:E103),"Referenzwechsel","Gruppenwechsel")),"Kein Wechsel"))</f>
        <v/>
      </c>
      <c r="L104" s="11">
        <f>IF(B104="","",IF(K104="Kein Wechsel",Parameter!$B$3,IF(K104="Referenzwechsel",Parameter!$B$4,Parameter!$B$5)))</f>
        <v/>
      </c>
      <c r="M104" s="41">
        <f>IF(B104="","",MAX(H104,IFERROR(LOOKUP(2,1/($B$6:B103&lt;&gt;""),$N$6:N103),Parameter!$B$2)+L104/24))</f>
        <v/>
      </c>
      <c r="N104" s="41">
        <f>IF(B104="","",M104+G104/24)</f>
        <v/>
      </c>
      <c r="O104" s="11">
        <f>IF(B104="","",MAX(0,(M104-IFERROR(LOOKUP(2,1/($B$6:B103&lt;&gt;""),$N$6:N103),Parameter!$B$2))*24-L104))</f>
        <v/>
      </c>
      <c r="P104" s="11">
        <f>IF(OR(B104="",I104=""),"",MAX(0,(N104-I104)*24))</f>
        <v/>
      </c>
      <c r="Q104" s="26">
        <f>IF(OR(B104="",I104=""),"",IF(P104&gt;Parameter!$B$7,"Verspätet","Pünktlich"))</f>
        <v/>
      </c>
    </row>
    <row r="105" ht="23" customHeight="1">
      <c r="A105" s="18">
        <f>IF(B105="","",COUNTIF($B$6:B105,"&lt;&gt;"))</f>
        <v/>
      </c>
      <c r="B105" s="19" t="n"/>
      <c r="C105" s="20" t="n"/>
      <c r="D105" s="19" t="n"/>
      <c r="E105" s="21" t="n"/>
      <c r="F105" s="22" t="n"/>
      <c r="G105" s="23" t="n"/>
      <c r="H105" s="40" t="n"/>
      <c r="I105" s="40" t="n"/>
      <c r="J105" s="25" t="n"/>
      <c r="K105" s="26">
        <f>IF(B105="","",IFERROR(IF(D105=LOOKUP(2,1/($B$6:B104&lt;&gt;""),$D$6:D104),"Kein Wechsel",IF(E105=LOOKUP(2,1/($B$6:B104&lt;&gt;""),$E$6:E104),"Referenzwechsel","Gruppenwechsel")),"Kein Wechsel"))</f>
        <v/>
      </c>
      <c r="L105" s="11">
        <f>IF(B105="","",IF(K105="Kein Wechsel",Parameter!$B$3,IF(K105="Referenzwechsel",Parameter!$B$4,Parameter!$B$5)))</f>
        <v/>
      </c>
      <c r="M105" s="41">
        <f>IF(B105="","",MAX(H105,IFERROR(LOOKUP(2,1/($B$6:B104&lt;&gt;""),$N$6:N104),Parameter!$B$2)+L105/24))</f>
        <v/>
      </c>
      <c r="N105" s="41">
        <f>IF(B105="","",M105+G105/24)</f>
        <v/>
      </c>
      <c r="O105" s="11">
        <f>IF(B105="","",MAX(0,(M105-IFERROR(LOOKUP(2,1/($B$6:B104&lt;&gt;""),$N$6:N104),Parameter!$B$2))*24-L105))</f>
        <v/>
      </c>
      <c r="P105" s="11">
        <f>IF(OR(B105="",I105=""),"",MAX(0,(N105-I105)*24))</f>
        <v/>
      </c>
      <c r="Q105" s="26">
        <f>IF(OR(B105="",I105=""),"",IF(P105&gt;Parameter!$B$7,"Verspätet","Pünktlich"))</f>
        <v/>
      </c>
    </row>
  </sheetData>
  <autoFilter ref="A5:Q105"/>
  <mergeCells count="1">
    <mergeCell ref="A1:Q1"/>
  </mergeCells>
  <conditionalFormatting sqref="B6:B105">
    <cfRule type="expression" priority="1" dxfId="3" stopIfTrue="1">
      <formula>AND($B6="",COUNTA($C6:$J6)&gt;0)</formula>
    </cfRule>
  </conditionalFormatting>
  <conditionalFormatting sqref="C6:G105">
    <cfRule type="expression" priority="2" dxfId="3" stopIfTrue="1">
      <formula>AND($B6&lt;&gt;"",C6="")</formula>
    </cfRule>
  </conditionalFormatting>
  <conditionalFormatting sqref="O6:O105">
    <cfRule type="expression" priority="3" dxfId="0" stopIfTrue="1">
      <formula>AND($B6&lt;&gt;"",$O6&gt;Parameter!$B$6)</formula>
    </cfRule>
  </conditionalFormatting>
  <conditionalFormatting sqref="P6:Q105">
    <cfRule type="expression" priority="4" dxfId="1" stopIfTrue="1">
      <formula>AND($B6&lt;&gt;"",$Q6="Verspätet")</formula>
    </cfRule>
  </conditionalFormatting>
  <conditionalFormatting sqref="K6:K105">
    <cfRule type="expression" priority="5" dxfId="4" stopIfTrue="1">
      <formula>AND($B6&lt;&gt;"",$K6="Gruppenwechsel")</formula>
    </cfRule>
  </conditionalFormatting>
  <dataValidations count="6">
    <dataValidation sqref="C6:C105" showDropDown="0" showInputMessage="0" showErrorMessage="0" allowBlank="0" errorTitle="Ungültige Priorität" error="Bitte einen Wert aus der Prioritätenliste wählen." promptTitle="Priorität" prompt="Zulässige Werte werden im Blatt Parameter gepflegt." type="list">
      <formula1>INDIRECT("Parameter!$D$3:$D$7")</formula1>
    </dataValidation>
    <dataValidation sqref="E6:E105" showDropDown="0" showInputMessage="0" showErrorMessage="0" allowBlank="0" errorTitle="Ungültige Rüstgruppe" error="Bitte eine Rüstgruppe aus der Parameterliste wählen." promptTitle="Rüstgruppe" prompt="Die Liste ist im Blatt Parameter veränderbar." type="list">
      <formula1>INDIRECT("Parameter!$F$3:$F$12")</formula1>
    </dataValidation>
    <dataValidation sqref="F6:F105" showDropDown="0" showInputMessage="0" showErrorMessage="0" allowBlank="0" errorTitle="Ungültige Menge" error="Die Menge muss eine ganze Zahl größer null sein." type="whole" operator="greaterThan">
      <formula1>0</formula1>
    </dataValidation>
    <dataValidation sqref="G6:G105" showDropDown="0" showInputMessage="0" showErrorMessage="0" allowBlank="0" errorTitle="Ungültige Dauer" error="Die Produktionsdauer muss eine Zahl ab null sein." type="decimal" operator="greaterThanOrEqual">
      <formula1>0</formula1>
    </dataValidation>
    <dataValidation sqref="H6:H105" showDropDown="0" showInputMessage="0" showErrorMessage="0" allowBlank="0" errorTitle="Ungültiger Start" error="Bitte Datum und Uhrzeit eingeben oder die Zelle leer lassen." type="custom">
      <formula1>=OR(H6="",AND(ISNUMBER(H6),H6&gt;0))</formula1>
    </dataValidation>
    <dataValidation sqref="I6:I105" showDropDown="0" showInputMessage="0" showErrorMessage="0" allowBlank="0" errorTitle="Ungültiges Soll-Ende" error="Das Soll-Ende darf nicht vor dem frühesten Start liegen." type="custom">
      <formula1>=OR(I6="",AND(ISNUMBER(I6),OR(H6="",I6&gt;=H6)))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F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38" customWidth="1" min="3" max="3"/>
    <col width="15" customWidth="1" min="4" max="4"/>
    <col width="4" customWidth="1" min="5" max="5"/>
    <col width="18" customWidth="1" min="6" max="6"/>
  </cols>
  <sheetData>
    <row r="1" ht="30" customHeight="1">
      <c r="A1" s="1" t="inlineStr">
        <is>
          <t>Parameter und zulässige Listenwerte</t>
        </is>
      </c>
    </row>
    <row r="2" ht="26" customHeight="1">
      <c r="A2" s="28" t="inlineStr">
        <is>
          <t>Planbeginn</t>
        </is>
      </c>
      <c r="B2" s="42" t="n">
        <v>46279.25</v>
      </c>
      <c r="C2" s="9" t="inlineStr">
        <is>
          <t>Veränderbarer Beginn der Planungsfolge</t>
        </is>
      </c>
      <c r="D2" s="3" t="inlineStr">
        <is>
          <t>Prioritäten</t>
        </is>
      </c>
      <c r="F2" s="3" t="inlineStr">
        <is>
          <t>Rüstgruppen</t>
        </is>
      </c>
    </row>
    <row r="3" ht="26" customHeight="1">
      <c r="A3" s="30" t="inlineStr">
        <is>
          <t>Rüstzeit gleiche Referenz</t>
        </is>
      </c>
      <c r="B3" s="23" t="n">
        <v>0</v>
      </c>
      <c r="C3" s="6" t="inlineStr">
        <is>
          <t>Stunden</t>
        </is>
      </c>
      <c r="D3" s="20" t="n">
        <v>1</v>
      </c>
      <c r="F3" s="21" t="inlineStr">
        <is>
          <t>G1</t>
        </is>
      </c>
    </row>
    <row r="4" ht="26" customHeight="1">
      <c r="A4" s="28" t="inlineStr">
        <is>
          <t>Rüstzeit neue Referenz in gleicher Rüstgruppe</t>
        </is>
      </c>
      <c r="B4" s="23" t="n">
        <v>0.25</v>
      </c>
      <c r="C4" s="9" t="inlineStr">
        <is>
          <t>Stunden</t>
        </is>
      </c>
      <c r="D4" s="20" t="n">
        <v>2</v>
      </c>
      <c r="F4" s="21" t="inlineStr">
        <is>
          <t>G2</t>
        </is>
      </c>
    </row>
    <row r="5" ht="26" customHeight="1">
      <c r="A5" s="30" t="inlineStr">
        <is>
          <t>Rüstzeit andere Rüstgruppe</t>
        </is>
      </c>
      <c r="B5" s="23" t="n">
        <v>0.75</v>
      </c>
      <c r="C5" s="6" t="inlineStr">
        <is>
          <t>Stunden</t>
        </is>
      </c>
      <c r="D5" s="20" t="n">
        <v>3</v>
      </c>
      <c r="F5" s="21" t="inlineStr">
        <is>
          <t>G3</t>
        </is>
      </c>
    </row>
    <row r="6" ht="26" customHeight="1">
      <c r="A6" s="28" t="inlineStr">
        <is>
          <t>Warnschwelle Wartezeit</t>
        </is>
      </c>
      <c r="B6" s="23" t="n">
        <v>1</v>
      </c>
      <c r="C6" s="9" t="inlineStr">
        <is>
          <t>Stunden</t>
        </is>
      </c>
      <c r="D6" s="20" t="n">
        <v>4</v>
      </c>
      <c r="F6" s="21" t="inlineStr">
        <is>
          <t>G4</t>
        </is>
      </c>
    </row>
    <row r="7" ht="26" customHeight="1">
      <c r="A7" s="30" t="inlineStr">
        <is>
          <t>Warnschwelle Terminabweichung</t>
        </is>
      </c>
      <c r="B7" s="23" t="n">
        <v>0</v>
      </c>
      <c r="C7" s="6" t="inlineStr">
        <is>
          <t>Stunden</t>
        </is>
      </c>
      <c r="D7" s="20" t="n">
        <v>5</v>
      </c>
      <c r="F7" s="21" t="inlineStr">
        <is>
          <t>G5</t>
        </is>
      </c>
    </row>
    <row r="8">
      <c r="F8" s="21" t="n"/>
    </row>
    <row r="9">
      <c r="F9" s="21" t="n"/>
    </row>
    <row r="10">
      <c r="F10" s="21" t="n"/>
    </row>
    <row r="11">
      <c r="F11" s="21" t="n"/>
    </row>
    <row r="12">
      <c r="F12" s="21" t="n"/>
    </row>
  </sheetData>
  <mergeCells count="1">
    <mergeCell ref="A1:F1"/>
  </mergeCells>
  <dataValidations count="4">
    <dataValidation sqref="B2" showDropDown="0" showInputMessage="0" showErrorMessage="0" allowBlank="0" errorTitle="Ungültiger Planbeginn" error="Bitte Planbeginn als Datum mit Uhrzeit eingeben." type="custom">
      <formula1>=AND(ISNUMBER(B2),B2&gt;0)</formula1>
    </dataValidation>
    <dataValidation sqref="B3:B7" showDropDown="0" showInputMessage="0" showErrorMessage="0" allowBlank="0" errorTitle="Ungültiger Parameter" error="Der Wert muss eine Dezimalzahl ab null sein." type="decimal" operator="greaterThanOrEqual">
      <formula1>0</formula1>
    </dataValidation>
    <dataValidation sqref="D3:D7" showDropDown="0" showInputMessage="0" showErrorMessage="0" allowBlank="0" errorTitle="Ungültiger Listenwert" error="Prioritäten müssen ganze Zahlen von 1 bis 5 sein." type="whole" operator="between">
      <formula1>1</formula1>
      <formula2>5</formula2>
    </dataValidation>
    <dataValidation sqref="F3:F12" showDropDown="0" showInputMessage="0" showErrorMessage="0" allowBlank="0" errorTitle="Ungültige Rüstgruppe" error="Rüstgruppen dürfen höchstens zwölf Zeichen enthalten." type="textLength" operator="between">
      <formula1>1</formula1>
      <formula2>12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397A62"/>
    <outlinePr summaryBelow="1" summaryRight="1"/>
    <pageSetUpPr/>
  </sheetPr>
  <dimension ref="A1:F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04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1" t="inlineStr">
        <is>
          <t>Hinweise zur Nutzung</t>
        </is>
      </c>
    </row>
    <row r="2"/>
    <row r="3">
      <c r="A3" s="3" t="inlineStr">
        <is>
          <t>Thema</t>
        </is>
      </c>
      <c r="B3" s="3" t="inlineStr">
        <is>
          <t>Beschreibung</t>
        </is>
      </c>
    </row>
    <row r="4" ht="52" customHeight="1">
      <c r="A4" s="28" t="inlineStr">
        <is>
          <t>Bedienung</t>
        </is>
      </c>
      <c r="B4" s="9" t="inlineStr">
        <is>
          <t>Die Reihenfolge der belegten Zeilen 6 bis 105 ist die geplante Fertigungsreihenfolge. Die Mappe sortiert oder priorisiert Aufträge nicht selbst.</t>
        </is>
      </c>
    </row>
    <row r="5" ht="52" customHeight="1">
      <c r="A5" s="30" t="inlineStr">
        <is>
          <t>Zeilen verschieben</t>
        </is>
      </c>
      <c r="B5" s="6" t="inlineStr">
        <is>
          <t>Soll die Folge geändert werden, Aufträge ausschließlich als vollständige Zeilen verschieben. Keine einzelnen Auftragsfelder isoliert versetzen. Danach Formeln in Position, Wechselart, Rüstzeit, Start, Ende, Wartezeit, Terminabweichung und Terminstatus prüfen.</t>
        </is>
      </c>
    </row>
    <row r="6" ht="52" customHeight="1">
      <c r="A6" s="28" t="inlineStr">
        <is>
          <t>Pflichtfelder</t>
        </is>
      </c>
      <c r="B6" s="9" t="inlineStr">
        <is>
          <t>Für aktive Zeilen sind Auftragskennung, Priorität, Referenz, Rüstgruppe, Menge und Produktionsdauer erforderlich. Fehlende Pflichtwerte werden deutlich gelb hervorgehoben.</t>
        </is>
      </c>
    </row>
    <row r="7" ht="52" customHeight="1">
      <c r="A7" s="30" t="inlineStr">
        <is>
          <t>Leere Auftragskennung</t>
        </is>
      </c>
      <c r="B7" s="6" t="inlineStr">
        <is>
          <t>Eine leere Auftragskennung kennzeichnet eine ungenutzte Zeile. Die zugehörigen Formelfelder bleiben leer und werden in der Positionszählung übersprungen.</t>
        </is>
      </c>
    </row>
    <row r="8" ht="52" customHeight="1">
      <c r="A8" s="28" t="inlineStr">
        <is>
          <t>Leerer frühester Start</t>
        </is>
      </c>
      <c r="B8" s="9" t="inlineStr">
        <is>
          <t>Ein leerer frühester Start bedeutet, dass außer dem Planbeginn und dem Ende des vorherigen belegten Auftrags keine zusätzliche Startbeschränkung besteht.</t>
        </is>
      </c>
    </row>
    <row r="9" ht="52" customHeight="1">
      <c r="A9" s="30" t="inlineStr">
        <is>
          <t>Leeres Soll-Ende</t>
        </is>
      </c>
      <c r="B9" s="6" t="inlineStr">
        <is>
          <t>Ein leeres Soll-Ende führt zu keiner Terminbewertung. Terminabweichung und Terminstatus bleiben in dieser Zeile leer.</t>
        </is>
      </c>
    </row>
    <row r="10" ht="52" customHeight="1">
      <c r="A10" s="28" t="inlineStr">
        <is>
          <t>Wartezeit</t>
        </is>
      </c>
      <c r="B10" s="9" t="inlineStr">
        <is>
          <t>Die Wartezeit ist der positive Abstand zwischen geplantem Start und vorherigem geplantem Ende, vermindert um die angesetzte Rüstzeit.</t>
        </is>
      </c>
    </row>
    <row r="11" ht="52" customHeight="1">
      <c r="A11" s="30" t="inlineStr">
        <is>
          <t>Abgrenzung</t>
        </is>
      </c>
      <c r="B11" s="6" t="inlineStr">
        <is>
          <t>Die Arbeitsmappe ersetzt weder Kapazitätsplanung, Maschinenbelegung, Personalplanung noch Betriebsdatenerfassung. Sie enthält keine ERP- oder MES-Anbindung und keine Ist-Rückmeldungen.</t>
        </is>
      </c>
    </row>
    <row r="12" ht="52" customHeight="1">
      <c r="A12" s="28" t="inlineStr">
        <is>
          <t>Verantwortung</t>
        </is>
      </c>
      <c r="B12" s="9" t="inlineStr">
        <is>
          <t>Annahmen und Ergebnisse sind betrieblich zu prüfen. Es werden keine Norm, Freigabe, Arbeitsschutzregel, Tarifregel oder Konformität festgeschrieben oder garantiert.</t>
        </is>
      </c>
    </row>
    <row r="13"/>
    <row r="14">
      <c r="A14" s="3" t="inlineStr">
        <is>
          <t>Farbe</t>
        </is>
      </c>
      <c r="B14" s="3" t="inlineStr">
        <is>
          <t>Bedeutung</t>
        </is>
      </c>
    </row>
    <row r="15" ht="26" customHeight="1">
      <c r="A15" s="31" t="inlineStr">
        <is>
          <t>Hellgelb</t>
        </is>
      </c>
      <c r="B15" s="31" t="inlineStr">
        <is>
          <t>Veränderbare Eingabezelle</t>
        </is>
      </c>
    </row>
    <row r="16" ht="26" customHeight="1">
      <c r="A16" s="32" t="inlineStr">
        <is>
          <t>Kräftiges Gelb</t>
        </is>
      </c>
      <c r="B16" s="32" t="inlineStr">
        <is>
          <t>Fehlender Pflichtwert in einer aktiven Zeile</t>
        </is>
      </c>
    </row>
    <row r="17" ht="26" customHeight="1">
      <c r="A17" s="33" t="inlineStr">
        <is>
          <t>Orange</t>
        </is>
      </c>
      <c r="B17" s="33" t="inlineStr">
        <is>
          <t>Wartezeit oberhalb der veränderbaren Warnschwelle</t>
        </is>
      </c>
    </row>
    <row r="18" ht="26" customHeight="1">
      <c r="A18" s="34" t="inlineStr">
        <is>
          <t>Rot</t>
        </is>
      </c>
      <c r="B18" s="34" t="inlineStr">
        <is>
          <t>Verspäteter Auftrag</t>
        </is>
      </c>
    </row>
    <row r="19" ht="26" customHeight="1">
      <c r="A19" s="35" t="inlineStr">
        <is>
          <t>Blau</t>
        </is>
      </c>
      <c r="B19" s="35" t="inlineStr">
        <is>
          <t>Wechsel in eine andere Rüstgruppe</t>
        </is>
      </c>
    </row>
    <row r="20" ht="26" customHeight="1">
      <c r="A20" s="12" t="inlineStr">
        <is>
          <t>Grau</t>
        </is>
      </c>
      <c r="B20" s="12" t="inlineStr">
        <is>
          <t>Berechnetes Feld; nicht als Eingabe vorgesehen</t>
        </is>
      </c>
    </row>
    <row r="21" ht="26" customHeight="1">
      <c r="A21" s="36" t="inlineStr">
        <is>
          <t>Grün</t>
        </is>
      </c>
      <c r="B21" s="36" t="inlineStr">
        <is>
          <t>Positiver Kennzahlenhinweis</t>
        </is>
      </c>
    </row>
    <row r="22"/>
    <row r="23" ht="42" customHeight="1">
      <c r="A23" s="30" t="inlineStr">
        <is>
          <t>Bearbeitungshinweis</t>
        </is>
      </c>
      <c r="B23" s="6" t="inlineStr">
        <is>
          <t>Formelfelder sind als gesperrt gekennzeichnet. Da kein Blattschutz aktiviert ist, ist diese Kennzeichnung nur eine sichtbare Bearbeitungshilfe und kein Schutzversprechen.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Produktionsplanung</dc:creator>
  <dc:title xmlns:dc="http://purl.org/dc/elements/1.1/">Fertigungsreihenfolge</dc:title>
  <dc:subject xmlns:dc="http://purl.org/dc/elements/1.1/">Planung einer ausführbaren Fertigungsreihenfolge</dc:subject>
  <dcterms:created xmlns:dcterms="http://purl.org/dc/terms/" xmlns:xsi="http://www.w3.org/2001/XMLSchema-instance" xsi:type="dcterms:W3CDTF">2026-09-08T19:20:53Z</dcterms:created>
  <dcterms:modified xmlns:dcterms="http://purl.org/dc/terms/" xmlns:xsi="http://www.w3.org/2001/XMLSchema-instance" xsi:type="dcterms:W3CDTF">2026-09-08T19:20:54+00:00Z</dcterms:modified>
</cp:coreProperties>
</file>