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rodukte" sheetId="3" state="visible" r:id="rId3"/>
    <sheet xmlns:r="http://schemas.openxmlformats.org/officeDocument/2006/relationships" name="Anlagen und Parameter" sheetId="4" state="visible" r:id="rId4"/>
    <sheet xmlns:r="http://schemas.openxmlformats.org/officeDocument/2006/relationships" name="Anweisungen" sheetId="5" state="visible" r:id="rId5"/>
  </sheets>
  <definedNames>
    <definedName name="_xlnm._FilterDatabase" localSheetId="0" hidden="1">'Zusammenfassung'!$A$7:$B$15</definedName>
    <definedName name="_xlnm._FilterDatabase" localSheetId="1" hidden="1">'Kalkulation'!$A$7:$Y$107</definedName>
    <definedName name="_xlnm._FilterDatabase" localSheetId="2" hidden="1">'Produkte'!$A$7:$E$107</definedName>
    <definedName name="_xlnm._FilterDatabase" localSheetId="3" hidden="1">'Anlagen und Parameter'!$A$7:$C$107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de-DE]"/>
    <numFmt numFmtId="165" formatCode="0.0%"/>
    <numFmt numFmtId="166" formatCode="DD.MM.YYYY"/>
    <numFmt numFmtId="167" formatCode="#,##0.000 [$€-de-DE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4373B"/>
      <sz val="10"/>
    </font>
    <font>
      <name val="Aptos"/>
      <i val="1"/>
      <color rgb="0052615F"/>
      <sz val="9"/>
    </font>
    <font>
      <name val="Aptos"/>
      <b val="1"/>
      <color rgb="00FFFFFF"/>
      <sz val="10"/>
    </font>
    <font>
      <name val="Aptos"/>
      <color rgb="0024373B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8441C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4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5" fillId="5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24373B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Auftragsstatus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112A32"/>
              </a:solidFill>
              <a:prstDash val="solid"/>
            </a:ln>
          </spPr>
          <cat>
            <numRef>
              <f>'Zusammenfassung'!$A$9:$A$11</f>
            </numRef>
          </cat>
          <val>
            <numRef>
              <f>'Zusammenfassung'!$B$9:$B$11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Aufträge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Vorlage</author>
  </authors>
  <commentList>
    <comment ref="A7" authorId="0" shapeId="0">
      <text>
        <t>Text; Pflicht nach Beginn einer Zeile; muss eindeutig sein. Leer bedeutet ungenutzte Zeile.</t>
      </text>
    </comment>
    <comment ref="B7" authorId="0" shapeId="0">
      <text>
        <t>Datum; Pflicht; manuell gepflegter Kalkulationsstand. Leer führt zum Status Unvollständig.</t>
      </text>
    </comment>
    <comment ref="C7" authorId="0" shapeId="0">
      <text>
        <t>Textauswahl; Pflicht; muss im Blatt Produkte vorhanden sein. Fehlende Suche bleibt leer.</t>
      </text>
    </comment>
    <comment ref="D7" authorId="0" shapeId="0">
      <text>
        <t>Ganze Zahl in Stück; Pflicht und größer als null. Leer oder null führt zum Status Unvollständig.</t>
      </text>
    </comment>
    <comment ref="E7" authorId="0" shapeId="0">
      <text>
        <t>Textauswahl; Pflicht; muss im Blatt Anlagen und Parameter vorhanden sein.</t>
      </text>
    </comment>
    <comment ref="F7" authorId="0" shapeId="0">
      <text>
        <t>Formelwert in Euro je Stück aus Produkte. Fehlende Zuordnung bleibt leer.</t>
      </text>
    </comment>
    <comment ref="G7" authorId="0" shapeId="0">
      <text>
        <t>Formelwert in Euro: Menge mal Material je Stück.</t>
      </text>
    </comment>
    <comment ref="H7" authorId="0" shapeId="0">
      <text>
        <t>Formelwert in Stunden je Stück aus Produkte.</t>
      </text>
    </comment>
    <comment ref="I7" authorId="0" shapeId="0">
      <text>
        <t>Formelwert in Stunden: Menge mal Maschinenzeit je Stück.</t>
      </text>
    </comment>
    <comment ref="J7" authorId="0" shapeId="0">
      <text>
        <t>Formelwert in Euro je Stunde aus Anlagen und Parameter.</t>
      </text>
    </comment>
    <comment ref="K7" authorId="0" shapeId="0">
      <text>
        <t>Formelwert in Euro: Maschinenstunden mal Maschinensatz.</t>
      </text>
    </comment>
    <comment ref="L7" authorId="0" shapeId="0">
      <text>
        <t>Formelwert in Stunden je Stück aus Produkte.</t>
      </text>
    </comment>
    <comment ref="M7" authorId="0" shapeId="0">
      <text>
        <t>Formelwert in Stunden: Menge mal Arbeitszeit je Stück.</t>
      </text>
    </comment>
    <comment ref="N7" authorId="0" shapeId="0">
      <text>
        <t>Formelwert in Euro je Stunde aus dem Parameter Lohnsatz.</t>
      </text>
    </comment>
    <comment ref="O7" authorId="0" shapeId="0">
      <text>
        <t>Formelwert in Euro: Arbeitsstunden mal Lohnsatz.</t>
      </text>
    </comment>
    <comment ref="P7" authorId="0" shapeId="0">
      <text>
        <t>Formelwert als Prozentsatz aus den Parametern.</t>
      </text>
    </comment>
    <comment ref="Q7" authorId="0" shapeId="0">
      <text>
        <t>Formelwert in Euro auf Material-, Maschinen- und Arbeitskosten.</t>
      </text>
    </comment>
    <comment ref="R7" authorId="0" shapeId="0">
      <text>
        <t>Formelwert in Euro als Summe der geplanten Kostenbestandteile.</t>
      </text>
    </comment>
    <comment ref="S7" authorId="0" shapeId="0">
      <text>
        <t>Formelwert in Euro je Stück; Division wird mit IFERROR abgesichert.</t>
      </text>
    </comment>
    <comment ref="T7" authorId="0" shapeId="0">
      <text>
        <t>Dezimalzahl in Euro je Stück; Pflicht für Ergebnisbewertung.</t>
      </text>
    </comment>
    <comment ref="U7" authorId="0" shapeId="0">
      <text>
        <t>Formelwert in Euro: Menge mal Zielpreis.</t>
      </text>
    </comment>
    <comment ref="V7" authorId="0" shapeId="0">
      <text>
        <t>Formelwert in Euro: Planerlös abzüglich Herstellkosten.</t>
      </text>
    </comment>
    <comment ref="W7" authorId="0" shapeId="0">
      <text>
        <t>Formelwert als Prozentsatz; bei Planerlös null bleibt das Ergebnis leer.</t>
      </text>
    </comment>
    <comment ref="X7" authorId="0" shapeId="0">
      <text>
        <t>Formelstatus: Tragfähig, Prüfen oder Unvollständig. Kein Freigabeversprechen.</t>
      </text>
    </comment>
    <comment ref="Y7" authorId="0" shapeId="0">
      <text>
        <t>Stabile Rollenwahl, keine personenbezogene Zuordnung.</t>
      </text>
    </comment>
  </commentList>
</comments>
</file>

<file path=xl/comments/comment2.xml><?xml version="1.0" encoding="utf-8"?>
<comments xmlns="http://schemas.openxmlformats.org/spreadsheetml/2006/main">
  <authors>
    <author>Vorlage</author>
  </authors>
  <commentList>
    <comment ref="A7" authorId="0" shapeId="0">
      <text>
        <t>Text; bedingt Pflicht, sobald eine Produktzeile genutzt wird; muss eindeutig sein.</t>
      </text>
    </comment>
    <comment ref="B7" authorId="0" shapeId="0">
      <text>
        <t>Text; Pflicht bei belegtem Produktcode; fiktive sachliche Bezeichnung.</t>
      </text>
    </comment>
    <comment ref="C7" authorId="0" shapeId="0">
      <text>
        <t>Dezimalzahl in Euro je Stück; Pflicht bei belegtem Produktcode.</t>
      </text>
    </comment>
    <comment ref="D7" authorId="0" shapeId="0">
      <text>
        <t>Dezimalzahl in Stunden je Stück; Pflicht bei belegtem Produktcode.</t>
      </text>
    </comment>
    <comment ref="E7" authorId="0" shapeId="0">
      <text>
        <t>Dezimalzahl in Stunden je Stück; Pflicht bei belegtem Produktcode.</t>
      </text>
    </comment>
  </commentList>
</comments>
</file>

<file path=xl/comments/comment3.xml><?xml version="1.0" encoding="utf-8"?>
<comments xmlns="http://schemas.openxmlformats.org/spreadsheetml/2006/main">
  <authors>
    <author>Vorlage</author>
  </authors>
  <commentList>
    <comment ref="A7" authorId="0" shapeId="0">
      <text>
        <t>Text; bedingt Pflicht bei Nutzung einer Anlagenzeile; muss eindeutig sein.</t>
      </text>
    </comment>
    <comment ref="B7" authorId="0" shapeId="0">
      <text>
        <t>Text; Pflicht bei belegtem Anlagencode; fiktive Anlagenbezeichnung.</t>
      </text>
    </comment>
    <comment ref="C7" authorId="0" shapeId="0">
      <text>
        <t>Dezimalzahl in Euro je Stunde; Pflicht bei belegtem Anlagencode.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6</row>
      <rowOff>0</rowOff>
    </from>
    <ext cx="47988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H15"/>
  <sheetViews>
    <sheetView showGridLines="0" showRowColHeaders="1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7" customHeight="1">
      <c r="A1" s="1" t="inlineStr">
        <is>
          <t>Fertigungskalkulation – Zusammenfassung</t>
        </is>
      </c>
      <c r="B1" s="30" t="n"/>
      <c r="C1" s="30" t="n"/>
      <c r="D1" s="30" t="n"/>
      <c r="E1" s="30" t="n"/>
      <c r="F1" s="30" t="n"/>
      <c r="G1" s="30" t="n"/>
      <c r="H1" s="31" t="n"/>
    </row>
    <row r="2" ht="20" customHeight="1">
      <c r="A2" s="2" t="inlineStr">
        <is>
          <t>Zweck</t>
        </is>
      </c>
      <c r="B2" s="3" t="inlineStr">
        <is>
          <t>Verdichtet die geplanten Herstellkosten, Planerlöse und Prüfbedarfe der angelegten Aufträge.</t>
        </is>
      </c>
    </row>
    <row r="3" ht="20" customHeight="1">
      <c r="A3" s="2" t="inlineStr">
        <is>
          <t>Datenquelle</t>
        </is>
      </c>
      <c r="B3" s="3" t="inlineStr">
        <is>
          <t>Formelergebnisse aus dem Blatt Kalkulation; Sätze und Zeitannahmen stammen aus den nachgelagerten Eingabeblättern.</t>
        </is>
      </c>
    </row>
    <row r="4" ht="20" customHeight="1">
      <c r="A4" s="2" t="inlineStr">
        <is>
          <t>Sichtbares Ergebnis</t>
        </is>
      </c>
      <c r="B4" s="3" t="inlineStr">
        <is>
          <t>Kennzahlen und Statusverteilung für die Entscheidung: Planannahmen übernehmen, Auftrag prüfen oder Angaben ergänzen.</t>
        </is>
      </c>
    </row>
    <row r="5" ht="20" customHeight="1">
      <c r="A5" s="2" t="inlineStr">
        <is>
          <t>Hinweis</t>
        </is>
      </c>
      <c r="B5" s="3" t="inlineStr">
        <is>
          <t>Nutzer: Arbeitsvorbereitung und Fertigungscontrolling. Zeitpunkt: vor einer internen Planungsentscheidung; Bezugsdatum 09.09.2026. Keine Konformitäts-, Freigabe- oder Synchronisierungszusage.</t>
        </is>
      </c>
    </row>
    <row r="6"/>
    <row r="7" ht="34" customHeight="1">
      <c r="A7" s="4" t="inlineStr">
        <is>
          <t>Kennzahl</t>
        </is>
      </c>
      <c r="B7" s="4" t="inlineStr">
        <is>
          <t>Wert</t>
        </is>
      </c>
    </row>
    <row r="8">
      <c r="A8" s="5" t="inlineStr">
        <is>
          <t>Angelegte Aufträge</t>
        </is>
      </c>
      <c r="B8" s="6">
        <f>IFERROR(COUNTIF(Kalkulation!$A$8:$A$107,"&lt;&gt;"),0)</f>
        <v/>
      </c>
    </row>
    <row r="9">
      <c r="A9" s="7" t="inlineStr">
        <is>
          <t>Tragfähig</t>
        </is>
      </c>
      <c r="B9" s="8">
        <f>IFERROR(COUNTIF(Kalkulation!$X$8:$X$107,"Tragfähig"),0)</f>
        <v/>
      </c>
    </row>
    <row r="10">
      <c r="A10" s="5" t="inlineStr">
        <is>
          <t>Prüfen</t>
        </is>
      </c>
      <c r="B10" s="6">
        <f>IFERROR(COUNTIF(Kalkulation!$X$8:$X$107,"Prüfen"),0)</f>
        <v/>
      </c>
    </row>
    <row r="11">
      <c r="A11" s="7" t="inlineStr">
        <is>
          <t>Unvollständig</t>
        </is>
      </c>
      <c r="B11" s="8">
        <f>IFERROR(COUNTIF(Kalkulation!$X$8:$X$107,"Unvollständig"),0)</f>
        <v/>
      </c>
    </row>
    <row r="12">
      <c r="A12" s="5" t="inlineStr">
        <is>
          <t>Herstellkosten aller angelegten Aufträge</t>
        </is>
      </c>
      <c r="B12" s="9">
        <f>IFERROR(SUM(Kalkulation!$R$8:$R$107),0)</f>
        <v/>
      </c>
    </row>
    <row r="13">
      <c r="A13" s="7" t="inlineStr">
        <is>
          <t>Planerlös bewerteter Aufträge</t>
        </is>
      </c>
      <c r="B13" s="10">
        <f>IFERROR(SUM(Kalkulation!$U$8:$U$107),0)</f>
        <v/>
      </c>
    </row>
    <row r="14">
      <c r="A14" s="5" t="inlineStr">
        <is>
          <t>Ergebnis bewerteter Aufträge</t>
        </is>
      </c>
      <c r="B14" s="9">
        <f>IFERROR(SUM(Kalkulation!$V$8:$V$107),0)</f>
        <v/>
      </c>
    </row>
    <row r="15">
      <c r="A15" s="7" t="inlineStr">
        <is>
          <t>Ergebnismarge bewertet</t>
        </is>
      </c>
      <c r="B15" s="11">
        <f>IFERROR(B14/B13,"")</f>
        <v/>
      </c>
    </row>
  </sheetData>
  <autoFilter ref="A7:B15"/>
  <mergeCells count="1">
    <mergeCell ref="A1:H1"/>
  </mergeCells>
  <conditionalFormatting sqref="B9">
    <cfRule type="expression" priority="1" dxfId="0">
      <formula>B9&gt;0</formula>
    </cfRule>
  </conditionalFormatting>
  <conditionalFormatting sqref="B10">
    <cfRule type="expression" priority="2" dxfId="1">
      <formula>B10&gt;0</formula>
    </cfRule>
  </conditionalFormatting>
  <conditionalFormatting sqref="B11">
    <cfRule type="expression" priority="3" dxfId="2">
      <formula>B11&gt;0</formula>
    </cfRule>
  </conditionalFormatting>
  <conditionalFormatting sqref="B14:B15">
    <cfRule type="expression" priority="4" dxfId="1">
      <formula>B14&lt;0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Y107"/>
  <sheetViews>
    <sheetView showGridLines="0" showRowColHeaders="1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2" customWidth="1" min="4" max="4"/>
    <col width="13" customWidth="1" min="5" max="5"/>
    <col width="16" customWidth="1" min="6" max="6"/>
    <col width="17" customWidth="1" min="7" max="7"/>
    <col width="19" customWidth="1" min="8" max="8"/>
    <col width="18" customWidth="1" min="9" max="9"/>
    <col width="17" customWidth="1" min="10" max="10"/>
    <col width="18" customWidth="1" min="11" max="11"/>
    <col width="17" customWidth="1" min="12" max="12"/>
    <col width="17" customWidth="1" min="13" max="13"/>
    <col width="15" customWidth="1" min="14" max="14"/>
    <col width="17" customWidth="1" min="15" max="15"/>
    <col width="18" customWidth="1" min="16" max="16"/>
    <col width="17" customWidth="1" min="17" max="17"/>
    <col width="18" customWidth="1" min="18" max="18"/>
    <col width="16" customWidth="1" min="19" max="19"/>
    <col width="18" customWidth="1" min="20" max="20"/>
    <col width="16" customWidth="1" min="21" max="21"/>
    <col width="15" customWidth="1" min="22" max="22"/>
    <col width="17" customWidth="1" min="23" max="23"/>
    <col width="16" customWidth="1" min="24" max="24"/>
    <col width="24" customWidth="1" min="25" max="25"/>
  </cols>
  <sheetData>
    <row r="1" ht="27" customHeight="1">
      <c r="A1" s="1" t="inlineStr">
        <is>
          <t>Auftragskalkulation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1" t="n"/>
    </row>
    <row r="2" ht="20" customHeight="1">
      <c r="A2" s="2" t="inlineStr">
        <is>
          <t>Zweck</t>
        </is>
      </c>
      <c r="B2" s="3" t="inlineStr">
        <is>
          <t>Ermittelt geplante Material-, Maschinen-, Arbeits- und Gemeinkosten je Fertigungsauftrag.</t>
        </is>
      </c>
    </row>
    <row r="3" ht="20" customHeight="1">
      <c r="A3" s="2" t="inlineStr">
        <is>
          <t>Datenquelle</t>
        </is>
      </c>
      <c r="B3" s="3" t="inlineStr">
        <is>
          <t>Gelbe Auftragseingaben sowie Suchen in Produkte und Anlagen und Parameter.</t>
        </is>
      </c>
    </row>
    <row r="4" ht="20" customHeight="1">
      <c r="A4" s="2" t="inlineStr">
        <is>
          <t>Sichtbares Ergebnis</t>
        </is>
      </c>
      <c r="B4" s="3" t="inlineStr">
        <is>
          <t>Herstellkosten, Stückkosten, Planerlös, Ergebnis, Marge und ein kontrollierbarer Planungsstatus.</t>
        </is>
      </c>
    </row>
    <row r="5" ht="20" customHeight="1">
      <c r="A5" s="2" t="inlineStr">
        <is>
          <t>Hinweis</t>
        </is>
      </c>
      <c r="B5" s="3" t="inlineStr">
        <is>
          <t>Gelb kennzeichnet veränderbare Eingaben. Warnungen dürfen nach bewusster Prüfung fortgesetzt werden.</t>
        </is>
      </c>
    </row>
    <row r="6"/>
    <row r="7" ht="34" customHeight="1">
      <c r="A7" s="4" t="inlineStr">
        <is>
          <t>Auftragsnummer</t>
        </is>
      </c>
      <c r="B7" s="4" t="inlineStr">
        <is>
          <t>Kalkulationsdatum</t>
        </is>
      </c>
      <c r="C7" s="4" t="inlineStr">
        <is>
          <t>Produktcode</t>
        </is>
      </c>
      <c r="D7" s="4" t="inlineStr">
        <is>
          <t>Menge (Stk)</t>
        </is>
      </c>
      <c r="E7" s="4" t="inlineStr">
        <is>
          <t>Anlage</t>
        </is>
      </c>
      <c r="F7" s="4" t="inlineStr">
        <is>
          <t>Material (€/Stk)</t>
        </is>
      </c>
      <c r="G7" s="4" t="inlineStr">
        <is>
          <t>Materialkosten (€)</t>
        </is>
      </c>
      <c r="H7" s="4" t="inlineStr">
        <is>
          <t>Maschinenzeit (h/Stk)</t>
        </is>
      </c>
      <c r="I7" s="4" t="inlineStr">
        <is>
          <t>Maschinenstunden (h)</t>
        </is>
      </c>
      <c r="J7" s="4" t="inlineStr">
        <is>
          <t>Maschinensatz (€/h)</t>
        </is>
      </c>
      <c r="K7" s="4" t="inlineStr">
        <is>
          <t>Maschinenkosten (€)</t>
        </is>
      </c>
      <c r="L7" s="4" t="inlineStr">
        <is>
          <t>Arbeitszeit (h/Stk)</t>
        </is>
      </c>
      <c r="M7" s="4" t="inlineStr">
        <is>
          <t>Arbeitsstunden (h)</t>
        </is>
      </c>
      <c r="N7" s="4" t="inlineStr">
        <is>
          <t>Lohnsatz (€/h)</t>
        </is>
      </c>
      <c r="O7" s="4" t="inlineStr">
        <is>
          <t>Arbeitskosten (€)</t>
        </is>
      </c>
      <c r="P7" s="4" t="inlineStr">
        <is>
          <t>Gemeinkostensatz</t>
        </is>
      </c>
      <c r="Q7" s="4" t="inlineStr">
        <is>
          <t>Gemeinkosten (€)</t>
        </is>
      </c>
      <c r="R7" s="4" t="inlineStr">
        <is>
          <t>Herstellkosten (€)</t>
        </is>
      </c>
      <c r="S7" s="4" t="inlineStr">
        <is>
          <t>Stückkosten (€)</t>
        </is>
      </c>
      <c r="T7" s="4" t="inlineStr">
        <is>
          <t>Zielpreis (€/Stk)</t>
        </is>
      </c>
      <c r="U7" s="4" t="inlineStr">
        <is>
          <t>Planerlös (€)</t>
        </is>
      </c>
      <c r="V7" s="4" t="inlineStr">
        <is>
          <t>Ergebnis (€)</t>
        </is>
      </c>
      <c r="W7" s="4" t="inlineStr">
        <is>
          <t>Ergebnismarge</t>
        </is>
      </c>
      <c r="X7" s="4" t="inlineStr">
        <is>
          <t>Status</t>
        </is>
      </c>
      <c r="Y7" s="4" t="inlineStr">
        <is>
          <t>Verantwortliche Rolle</t>
        </is>
      </c>
    </row>
    <row r="8" ht="20" customHeight="1">
      <c r="A8" s="12" t="inlineStr">
        <is>
          <t>FK-26001</t>
        </is>
      </c>
      <c r="B8" s="32" t="n">
        <v>46246</v>
      </c>
      <c r="C8" s="12" t="inlineStr">
        <is>
          <t>P-101</t>
        </is>
      </c>
      <c r="D8" s="14" t="n">
        <v>120</v>
      </c>
      <c r="E8" s="12" t="inlineStr">
        <is>
          <t>ANL-02</t>
        </is>
      </c>
      <c r="F8" s="9">
        <f>IF(OR($A8="",$C8=""),"",IFERROR(VLOOKUP($C8,Produkte!$A$8:$E$107,3,FALSE),""))</f>
        <v/>
      </c>
      <c r="G8" s="9">
        <f>IF(OR($A8="",$D8="",$F8=""),"",IFERROR(ROUND($D8*$F8,2),""))</f>
        <v/>
      </c>
      <c r="H8" s="15">
        <f>IF(OR($A8="",$C8=""),"",IFERROR(VLOOKUP($C8,Produkte!$A$8:$E$107,4,FALSE),""))</f>
        <v/>
      </c>
      <c r="I8" s="15">
        <f>IF(OR($A8="",$D8="",$H8=""),"",IFERROR($D8*$H8,""))</f>
        <v/>
      </c>
      <c r="J8" s="9">
        <f>IF(OR($A8="",$E8=""),"",IFERROR(VLOOKUP($E8,'Anlagen und Parameter'!$A$8:$B$107,2,FALSE),""))</f>
        <v/>
      </c>
      <c r="K8" s="9">
        <f>IF(OR($A8="",$I8="",$J8=""),"",IFERROR(ROUND($I8*$J8,2),""))</f>
        <v/>
      </c>
      <c r="L8" s="15">
        <f>IF(OR($A8="",$C8=""),"",IFERROR(VLOOKUP($C8,Produkte!$A$8:$E$107,5,FALSE),""))</f>
        <v/>
      </c>
      <c r="M8" s="15">
        <f>IF(OR($A8="",$D8="",$L8=""),"",IFERROR($D8*$L8,""))</f>
        <v/>
      </c>
      <c r="N8" s="9">
        <f>IF($A8="","",IFERROR('Anlagen und Parameter'!$E$8,""))</f>
        <v/>
      </c>
      <c r="O8" s="9">
        <f>IF(OR($A8="",$M8="",$N8=""),"",IFERROR(ROUND($M8*$N8,2),""))</f>
        <v/>
      </c>
      <c r="P8" s="16">
        <f>IF($A8="","",IFERROR('Anlagen und Parameter'!$E$9,""))</f>
        <v/>
      </c>
      <c r="Q8" s="9">
        <f>IF(OR($A8="",$G8="",$K8="",$O8="",$P8=""),"",IFERROR(ROUND(($G8+$K8+$O8)*$P8,2),""))</f>
        <v/>
      </c>
      <c r="R8" s="9">
        <f>IF(OR($A8="",$G8="",$K8="",$O8="",$Q8=""),"",IFERROR(ROUND(SUM($G8,$K8,$O8,$Q8),2),""))</f>
        <v/>
      </c>
      <c r="S8" s="33">
        <f>IF(OR($A8="",$R8="",$D8=""),"",IFERROR($R8/$D8,""))</f>
        <v/>
      </c>
      <c r="T8" s="18" t="n">
        <v>72</v>
      </c>
      <c r="U8" s="9">
        <f>IF(OR($A8="",$D8="",$T8=""),"",IFERROR(ROUND($D8*$T8,2),""))</f>
        <v/>
      </c>
      <c r="V8" s="9">
        <f>IF(OR($A8="",$U8="",$R8=""),"",IFERROR(ROUND($U8-$R8,2),""))</f>
        <v/>
      </c>
      <c r="W8" s="16">
        <f>IF(OR($A8="",$U8="",$U8=0,$V8=""),"",IFERROR($V8/$U8,""))</f>
        <v/>
      </c>
      <c r="X8" s="5">
        <f>IF($A8="","",IFERROR(IF(OR($B8="",$C8="",$D8="",$D8&lt;=0,$E8="",$F8="",$H8="",$J8="",$L8="",$N8="",$P8="",$R8="",$T8="",$T8&lt;0,$V8="",$Y8=""),"Unvollständig",IF($V8&lt;'Anlagen und Parameter'!$E$10,"Prüfen","Tragfähig")),"Unvollständig"))</f>
        <v/>
      </c>
      <c r="Y8" s="12" t="inlineStr">
        <is>
          <t>Arbeitsvorbereitung</t>
        </is>
      </c>
    </row>
    <row r="9" ht="20" customHeight="1">
      <c r="A9" s="12" t="inlineStr">
        <is>
          <t>FK-26002</t>
        </is>
      </c>
      <c r="B9" s="32" t="n">
        <v>46250</v>
      </c>
      <c r="C9" s="12" t="inlineStr">
        <is>
          <t>P-102</t>
        </is>
      </c>
      <c r="D9" s="14" t="n">
        <v>80</v>
      </c>
      <c r="E9" s="12" t="inlineStr">
        <is>
          <t>ANL-02</t>
        </is>
      </c>
      <c r="F9" s="10">
        <f>IF(OR($A9="",$C9=""),"",IFERROR(VLOOKUP($C9,Produkte!$A$8:$E$107,3,FALSE),""))</f>
        <v/>
      </c>
      <c r="G9" s="10">
        <f>IF(OR($A9="",$D9="",$F9=""),"",IFERROR(ROUND($D9*$F9,2),""))</f>
        <v/>
      </c>
      <c r="H9" s="19">
        <f>IF(OR($A9="",$C9=""),"",IFERROR(VLOOKUP($C9,Produkte!$A$8:$E$107,4,FALSE),""))</f>
        <v/>
      </c>
      <c r="I9" s="19">
        <f>IF(OR($A9="",$D9="",$H9=""),"",IFERROR($D9*$H9,""))</f>
        <v/>
      </c>
      <c r="J9" s="10">
        <f>IF(OR($A9="",$E9=""),"",IFERROR(VLOOKUP($E9,'Anlagen und Parameter'!$A$8:$B$107,2,FALSE),""))</f>
        <v/>
      </c>
      <c r="K9" s="10">
        <f>IF(OR($A9="",$I9="",$J9=""),"",IFERROR(ROUND($I9*$J9,2),""))</f>
        <v/>
      </c>
      <c r="L9" s="19">
        <f>IF(OR($A9="",$C9=""),"",IFERROR(VLOOKUP($C9,Produkte!$A$8:$E$107,5,FALSE),""))</f>
        <v/>
      </c>
      <c r="M9" s="19">
        <f>IF(OR($A9="",$D9="",$L9=""),"",IFERROR($D9*$L9,""))</f>
        <v/>
      </c>
      <c r="N9" s="10">
        <f>IF($A9="","",IFERROR('Anlagen und Parameter'!$E$8,""))</f>
        <v/>
      </c>
      <c r="O9" s="10">
        <f>IF(OR($A9="",$M9="",$N9=""),"",IFERROR(ROUND($M9*$N9,2),""))</f>
        <v/>
      </c>
      <c r="P9" s="11">
        <f>IF($A9="","",IFERROR('Anlagen und Parameter'!$E$9,""))</f>
        <v/>
      </c>
      <c r="Q9" s="10">
        <f>IF(OR($A9="",$G9="",$K9="",$O9="",$P9=""),"",IFERROR(ROUND(($G9+$K9+$O9)*$P9,2),""))</f>
        <v/>
      </c>
      <c r="R9" s="10">
        <f>IF(OR($A9="",$G9="",$K9="",$O9="",$Q9=""),"",IFERROR(ROUND(SUM($G9,$K9,$O9,$Q9),2),""))</f>
        <v/>
      </c>
      <c r="S9" s="34">
        <f>IF(OR($A9="",$R9="",$D9=""),"",IFERROR($R9/$D9,""))</f>
        <v/>
      </c>
      <c r="T9" s="18" t="n">
        <v>105</v>
      </c>
      <c r="U9" s="10">
        <f>IF(OR($A9="",$D9="",$T9=""),"",IFERROR(ROUND($D9*$T9,2),""))</f>
        <v/>
      </c>
      <c r="V9" s="10">
        <f>IF(OR($A9="",$U9="",$R9=""),"",IFERROR(ROUND($U9-$R9,2),""))</f>
        <v/>
      </c>
      <c r="W9" s="11">
        <f>IF(OR($A9="",$U9="",$U9=0,$V9=""),"",IFERROR($V9/$U9,""))</f>
        <v/>
      </c>
      <c r="X9" s="7">
        <f>IF($A9="","",IFERROR(IF(OR($B9="",$C9="",$D9="",$D9&lt;=0,$E9="",$F9="",$H9="",$J9="",$L9="",$N9="",$P9="",$R9="",$T9="",$T9&lt;0,$V9="",$Y9=""),"Unvollständig",IF($V9&lt;'Anlagen und Parameter'!$E$10,"Prüfen","Tragfähig")),"Unvollständig"))</f>
        <v/>
      </c>
      <c r="Y9" s="12" t="inlineStr">
        <is>
          <t>Kalkulation</t>
        </is>
      </c>
    </row>
    <row r="10" ht="20" customHeight="1">
      <c r="A10" s="12" t="inlineStr">
        <is>
          <t>FK-26003</t>
        </is>
      </c>
      <c r="B10" s="32" t="n">
        <v>46253</v>
      </c>
      <c r="C10" s="12" t="inlineStr">
        <is>
          <t>P-103</t>
        </is>
      </c>
      <c r="D10" s="14" t="n">
        <v>500</v>
      </c>
      <c r="E10" s="12" t="inlineStr">
        <is>
          <t>ANL-01</t>
        </is>
      </c>
      <c r="F10" s="9">
        <f>IF(OR($A10="",$C10=""),"",IFERROR(VLOOKUP($C10,Produkte!$A$8:$E$107,3,FALSE),""))</f>
        <v/>
      </c>
      <c r="G10" s="9">
        <f>IF(OR($A10="",$D10="",$F10=""),"",IFERROR(ROUND($D10*$F10,2),""))</f>
        <v/>
      </c>
      <c r="H10" s="15">
        <f>IF(OR($A10="",$C10=""),"",IFERROR(VLOOKUP($C10,Produkte!$A$8:$E$107,4,FALSE),""))</f>
        <v/>
      </c>
      <c r="I10" s="15">
        <f>IF(OR($A10="",$D10="",$H10=""),"",IFERROR($D10*$H10,""))</f>
        <v/>
      </c>
      <c r="J10" s="9">
        <f>IF(OR($A10="",$E10=""),"",IFERROR(VLOOKUP($E10,'Anlagen und Parameter'!$A$8:$B$107,2,FALSE),""))</f>
        <v/>
      </c>
      <c r="K10" s="9">
        <f>IF(OR($A10="",$I10="",$J10=""),"",IFERROR(ROUND($I10*$J10,2),""))</f>
        <v/>
      </c>
      <c r="L10" s="15">
        <f>IF(OR($A10="",$C10=""),"",IFERROR(VLOOKUP($C10,Produkte!$A$8:$E$107,5,FALSE),""))</f>
        <v/>
      </c>
      <c r="M10" s="15">
        <f>IF(OR($A10="",$D10="",$L10=""),"",IFERROR($D10*$L10,""))</f>
        <v/>
      </c>
      <c r="N10" s="9">
        <f>IF($A10="","",IFERROR('Anlagen und Parameter'!$E$8,""))</f>
        <v/>
      </c>
      <c r="O10" s="9">
        <f>IF(OR($A10="",$M10="",$N10=""),"",IFERROR(ROUND($M10*$N10,2),""))</f>
        <v/>
      </c>
      <c r="P10" s="16">
        <f>IF($A10="","",IFERROR('Anlagen und Parameter'!$E$9,""))</f>
        <v/>
      </c>
      <c r="Q10" s="9">
        <f>IF(OR($A10="",$G10="",$K10="",$O10="",$P10=""),"",IFERROR(ROUND(($G10+$K10+$O10)*$P10,2),""))</f>
        <v/>
      </c>
      <c r="R10" s="9">
        <f>IF(OR($A10="",$G10="",$K10="",$O10="",$Q10=""),"",IFERROR(ROUND(SUM($G10,$K10,$O10,$Q10),2),""))</f>
        <v/>
      </c>
      <c r="S10" s="33">
        <f>IF(OR($A10="",$R10="",$D10=""),"",IFERROR($R10/$D10,""))</f>
        <v/>
      </c>
      <c r="T10" s="18" t="n">
        <v>19</v>
      </c>
      <c r="U10" s="9">
        <f>IF(OR($A10="",$D10="",$T10=""),"",IFERROR(ROUND($D10*$T10,2),""))</f>
        <v/>
      </c>
      <c r="V10" s="9">
        <f>IF(OR($A10="",$U10="",$R10=""),"",IFERROR(ROUND($U10-$R10,2),""))</f>
        <v/>
      </c>
      <c r="W10" s="16">
        <f>IF(OR($A10="",$U10="",$U10=0,$V10=""),"",IFERROR($V10/$U10,""))</f>
        <v/>
      </c>
      <c r="X10" s="5">
        <f>IF($A10="","",IFERROR(IF(OR($B10="",$C10="",$D10="",$D10&lt;=0,$E10="",$F10="",$H10="",$J10="",$L10="",$N10="",$P10="",$R10="",$T10="",$T10&lt;0,$V10="",$Y10=""),"Unvollständig",IF($V10&lt;'Anlagen und Parameter'!$E$10,"Prüfen","Tragfähig")),"Unvollständig"))</f>
        <v/>
      </c>
      <c r="Y10" s="12" t="inlineStr">
        <is>
          <t>Controlling</t>
        </is>
      </c>
    </row>
    <row r="11" ht="20" customHeight="1">
      <c r="A11" s="12" t="inlineStr">
        <is>
          <t>FK-26004</t>
        </is>
      </c>
      <c r="B11" s="32" t="n">
        <v>46257</v>
      </c>
      <c r="C11" s="12" t="inlineStr">
        <is>
          <t>P-104</t>
        </is>
      </c>
      <c r="D11" s="14" t="n">
        <v>60</v>
      </c>
      <c r="E11" s="12" t="inlineStr">
        <is>
          <t>ANL-02</t>
        </is>
      </c>
      <c r="F11" s="10">
        <f>IF(OR($A11="",$C11=""),"",IFERROR(VLOOKUP($C11,Produkte!$A$8:$E$107,3,FALSE),""))</f>
        <v/>
      </c>
      <c r="G11" s="10">
        <f>IF(OR($A11="",$D11="",$F11=""),"",IFERROR(ROUND($D11*$F11,2),""))</f>
        <v/>
      </c>
      <c r="H11" s="19">
        <f>IF(OR($A11="",$C11=""),"",IFERROR(VLOOKUP($C11,Produkte!$A$8:$E$107,4,FALSE),""))</f>
        <v/>
      </c>
      <c r="I11" s="19">
        <f>IF(OR($A11="",$D11="",$H11=""),"",IFERROR($D11*$H11,""))</f>
        <v/>
      </c>
      <c r="J11" s="10">
        <f>IF(OR($A11="",$E11=""),"",IFERROR(VLOOKUP($E11,'Anlagen und Parameter'!$A$8:$B$107,2,FALSE),""))</f>
        <v/>
      </c>
      <c r="K11" s="10">
        <f>IF(OR($A11="",$I11="",$J11=""),"",IFERROR(ROUND($I11*$J11,2),""))</f>
        <v/>
      </c>
      <c r="L11" s="19">
        <f>IF(OR($A11="",$C11=""),"",IFERROR(VLOOKUP($C11,Produkte!$A$8:$E$107,5,FALSE),""))</f>
        <v/>
      </c>
      <c r="M11" s="19">
        <f>IF(OR($A11="",$D11="",$L11=""),"",IFERROR($D11*$L11,""))</f>
        <v/>
      </c>
      <c r="N11" s="10">
        <f>IF($A11="","",IFERROR('Anlagen und Parameter'!$E$8,""))</f>
        <v/>
      </c>
      <c r="O11" s="10">
        <f>IF(OR($A11="",$M11="",$N11=""),"",IFERROR(ROUND($M11*$N11,2),""))</f>
        <v/>
      </c>
      <c r="P11" s="11">
        <f>IF($A11="","",IFERROR('Anlagen und Parameter'!$E$9,""))</f>
        <v/>
      </c>
      <c r="Q11" s="10">
        <f>IF(OR($A11="",$G11="",$K11="",$O11="",$P11=""),"",IFERROR(ROUND(($G11+$K11+$O11)*$P11,2),""))</f>
        <v/>
      </c>
      <c r="R11" s="10">
        <f>IF(OR($A11="",$G11="",$K11="",$O11="",$Q11=""),"",IFERROR(ROUND(SUM($G11,$K11,$O11,$Q11),2),""))</f>
        <v/>
      </c>
      <c r="S11" s="34">
        <f>IF(OR($A11="",$R11="",$D11=""),"",IFERROR($R11/$D11,""))</f>
        <v/>
      </c>
      <c r="T11" s="18" t="n">
        <v>155</v>
      </c>
      <c r="U11" s="10">
        <f>IF(OR($A11="",$D11="",$T11=""),"",IFERROR(ROUND($D11*$T11,2),""))</f>
        <v/>
      </c>
      <c r="V11" s="10">
        <f>IF(OR($A11="",$U11="",$R11=""),"",IFERROR(ROUND($U11-$R11,2),""))</f>
        <v/>
      </c>
      <c r="W11" s="11">
        <f>IF(OR($A11="",$U11="",$U11=0,$V11=""),"",IFERROR($V11/$U11,""))</f>
        <v/>
      </c>
      <c r="X11" s="7">
        <f>IF($A11="","",IFERROR(IF(OR($B11="",$C11="",$D11="",$D11&lt;=0,$E11="",$F11="",$H11="",$J11="",$L11="",$N11="",$P11="",$R11="",$T11="",$T11&lt;0,$V11="",$Y11=""),"Unvollständig",IF($V11&lt;'Anlagen und Parameter'!$E$10,"Prüfen","Tragfähig")),"Unvollständig"))</f>
        <v/>
      </c>
      <c r="Y11" s="12" t="inlineStr">
        <is>
          <t>Arbeitsvorbereitung</t>
        </is>
      </c>
    </row>
    <row r="12" ht="20" customHeight="1">
      <c r="A12" s="12" t="inlineStr">
        <is>
          <t>FK-26005</t>
        </is>
      </c>
      <c r="B12" s="32" t="n">
        <v>46260</v>
      </c>
      <c r="C12" s="12" t="inlineStr">
        <is>
          <t>P-105</t>
        </is>
      </c>
      <c r="D12" s="14" t="n">
        <v>100</v>
      </c>
      <c r="E12" s="12" t="inlineStr">
        <is>
          <t>ANL-02</t>
        </is>
      </c>
      <c r="F12" s="9">
        <f>IF(OR($A12="",$C12=""),"",IFERROR(VLOOKUP($C12,Produkte!$A$8:$E$107,3,FALSE),""))</f>
        <v/>
      </c>
      <c r="G12" s="9">
        <f>IF(OR($A12="",$D12="",$F12=""),"",IFERROR(ROUND($D12*$F12,2),""))</f>
        <v/>
      </c>
      <c r="H12" s="15">
        <f>IF(OR($A12="",$C12=""),"",IFERROR(VLOOKUP($C12,Produkte!$A$8:$E$107,4,FALSE),""))</f>
        <v/>
      </c>
      <c r="I12" s="15">
        <f>IF(OR($A12="",$D12="",$H12=""),"",IFERROR($D12*$H12,""))</f>
        <v/>
      </c>
      <c r="J12" s="9">
        <f>IF(OR($A12="",$E12=""),"",IFERROR(VLOOKUP($E12,'Anlagen und Parameter'!$A$8:$B$107,2,FALSE),""))</f>
        <v/>
      </c>
      <c r="K12" s="9">
        <f>IF(OR($A12="",$I12="",$J12=""),"",IFERROR(ROUND($I12*$J12,2),""))</f>
        <v/>
      </c>
      <c r="L12" s="15">
        <f>IF(OR($A12="",$C12=""),"",IFERROR(VLOOKUP($C12,Produkte!$A$8:$E$107,5,FALSE),""))</f>
        <v/>
      </c>
      <c r="M12" s="15">
        <f>IF(OR($A12="",$D12="",$L12=""),"",IFERROR($D12*$L12,""))</f>
        <v/>
      </c>
      <c r="N12" s="9">
        <f>IF($A12="","",IFERROR('Anlagen und Parameter'!$E$8,""))</f>
        <v/>
      </c>
      <c r="O12" s="9">
        <f>IF(OR($A12="",$M12="",$N12=""),"",IFERROR(ROUND($M12*$N12,2),""))</f>
        <v/>
      </c>
      <c r="P12" s="16">
        <f>IF($A12="","",IFERROR('Anlagen und Parameter'!$E$9,""))</f>
        <v/>
      </c>
      <c r="Q12" s="9">
        <f>IF(OR($A12="",$G12="",$K12="",$O12="",$P12=""),"",IFERROR(ROUND(($G12+$K12+$O12)*$P12,2),""))</f>
        <v/>
      </c>
      <c r="R12" s="9">
        <f>IF(OR($A12="",$G12="",$K12="",$O12="",$Q12=""),"",IFERROR(ROUND(SUM($G12,$K12,$O12,$Q12),2),""))</f>
        <v/>
      </c>
      <c r="S12" s="33">
        <f>IF(OR($A12="",$R12="",$D12=""),"",IFERROR($R12/$D12,""))</f>
        <v/>
      </c>
      <c r="T12" s="18" t="n">
        <v>119</v>
      </c>
      <c r="U12" s="9">
        <f>IF(OR($A12="",$D12="",$T12=""),"",IFERROR(ROUND($D12*$T12,2),""))</f>
        <v/>
      </c>
      <c r="V12" s="9">
        <f>IF(OR($A12="",$U12="",$R12=""),"",IFERROR(ROUND($U12-$R12,2),""))</f>
        <v/>
      </c>
      <c r="W12" s="16">
        <f>IF(OR($A12="",$U12="",$U12=0,$V12=""),"",IFERROR($V12/$U12,""))</f>
        <v/>
      </c>
      <c r="X12" s="5">
        <f>IF($A12="","",IFERROR(IF(OR($B12="",$C12="",$D12="",$D12&lt;=0,$E12="",$F12="",$H12="",$J12="",$L12="",$N12="",$P12="",$R12="",$T12="",$T12&lt;0,$V12="",$Y12=""),"Unvollständig",IF($V12&lt;'Anlagen und Parameter'!$E$10,"Prüfen","Tragfähig")),"Unvollständig"))</f>
        <v/>
      </c>
      <c r="Y12" s="12" t="inlineStr">
        <is>
          <t>Fertigungsplanung</t>
        </is>
      </c>
    </row>
    <row r="13" ht="20" customHeight="1">
      <c r="A13" s="12" t="inlineStr">
        <is>
          <t>FK-26006</t>
        </is>
      </c>
      <c r="B13" s="32" t="n">
        <v>46264</v>
      </c>
      <c r="C13" s="12" t="inlineStr">
        <is>
          <t>P-106</t>
        </is>
      </c>
      <c r="D13" s="14" t="n">
        <v>250</v>
      </c>
      <c r="E13" s="12" t="inlineStr">
        <is>
          <t>ANL-03</t>
        </is>
      </c>
      <c r="F13" s="10">
        <f>IF(OR($A13="",$C13=""),"",IFERROR(VLOOKUP($C13,Produkte!$A$8:$E$107,3,FALSE),""))</f>
        <v/>
      </c>
      <c r="G13" s="10">
        <f>IF(OR($A13="",$D13="",$F13=""),"",IFERROR(ROUND($D13*$F13,2),""))</f>
        <v/>
      </c>
      <c r="H13" s="19">
        <f>IF(OR($A13="",$C13=""),"",IFERROR(VLOOKUP($C13,Produkte!$A$8:$E$107,4,FALSE),""))</f>
        <v/>
      </c>
      <c r="I13" s="19">
        <f>IF(OR($A13="",$D13="",$H13=""),"",IFERROR($D13*$H13,""))</f>
        <v/>
      </c>
      <c r="J13" s="10">
        <f>IF(OR($A13="",$E13=""),"",IFERROR(VLOOKUP($E13,'Anlagen und Parameter'!$A$8:$B$107,2,FALSE),""))</f>
        <v/>
      </c>
      <c r="K13" s="10">
        <f>IF(OR($A13="",$I13="",$J13=""),"",IFERROR(ROUND($I13*$J13,2),""))</f>
        <v/>
      </c>
      <c r="L13" s="19">
        <f>IF(OR($A13="",$C13=""),"",IFERROR(VLOOKUP($C13,Produkte!$A$8:$E$107,5,FALSE),""))</f>
        <v/>
      </c>
      <c r="M13" s="19">
        <f>IF(OR($A13="",$D13="",$L13=""),"",IFERROR($D13*$L13,""))</f>
        <v/>
      </c>
      <c r="N13" s="10">
        <f>IF($A13="","",IFERROR('Anlagen und Parameter'!$E$8,""))</f>
        <v/>
      </c>
      <c r="O13" s="10">
        <f>IF(OR($A13="",$M13="",$N13=""),"",IFERROR(ROUND($M13*$N13,2),""))</f>
        <v/>
      </c>
      <c r="P13" s="11">
        <f>IF($A13="","",IFERROR('Anlagen und Parameter'!$E$9,""))</f>
        <v/>
      </c>
      <c r="Q13" s="10">
        <f>IF(OR($A13="",$G13="",$K13="",$O13="",$P13=""),"",IFERROR(ROUND(($G13+$K13+$O13)*$P13,2),""))</f>
        <v/>
      </c>
      <c r="R13" s="10">
        <f>IF(OR($A13="",$G13="",$K13="",$O13="",$Q13=""),"",IFERROR(ROUND(SUM($G13,$K13,$O13,$Q13),2),""))</f>
        <v/>
      </c>
      <c r="S13" s="34">
        <f>IF(OR($A13="",$R13="",$D13=""),"",IFERROR($R13/$D13,""))</f>
        <v/>
      </c>
      <c r="T13" s="18" t="n">
        <v>33.73</v>
      </c>
      <c r="U13" s="10">
        <f>IF(OR($A13="",$D13="",$T13=""),"",IFERROR(ROUND($D13*$T13,2),""))</f>
        <v/>
      </c>
      <c r="V13" s="10">
        <f>IF(OR($A13="",$U13="",$R13=""),"",IFERROR(ROUND($U13-$R13,2),""))</f>
        <v/>
      </c>
      <c r="W13" s="11">
        <f>IF(OR($A13="",$U13="",$U13=0,$V13=""),"",IFERROR($V13/$U13,""))</f>
        <v/>
      </c>
      <c r="X13" s="7">
        <f>IF($A13="","",IFERROR(IF(OR($B13="",$C13="",$D13="",$D13&lt;=0,$E13="",$F13="",$H13="",$J13="",$L13="",$N13="",$P13="",$R13="",$T13="",$T13&lt;0,$V13="",$Y13=""),"Unvollständig",IF($V13&lt;'Anlagen und Parameter'!$E$10,"Prüfen","Tragfähig")),"Unvollständig"))</f>
        <v/>
      </c>
      <c r="Y13" s="12" t="inlineStr">
        <is>
          <t>Kalkulation</t>
        </is>
      </c>
    </row>
    <row r="14" ht="20" customHeight="1">
      <c r="A14" s="12" t="inlineStr">
        <is>
          <t>FK-26007</t>
        </is>
      </c>
      <c r="B14" s="32" t="n">
        <v>46266</v>
      </c>
      <c r="C14" s="12" t="inlineStr">
        <is>
          <t>P-107</t>
        </is>
      </c>
      <c r="D14" s="14" t="n">
        <v>45</v>
      </c>
      <c r="E14" s="12" t="inlineStr">
        <is>
          <t>ANL-02</t>
        </is>
      </c>
      <c r="F14" s="9">
        <f>IF(OR($A14="",$C14=""),"",IFERROR(VLOOKUP($C14,Produkte!$A$8:$E$107,3,FALSE),""))</f>
        <v/>
      </c>
      <c r="G14" s="9">
        <f>IF(OR($A14="",$D14="",$F14=""),"",IFERROR(ROUND($D14*$F14,2),""))</f>
        <v/>
      </c>
      <c r="H14" s="15">
        <f>IF(OR($A14="",$C14=""),"",IFERROR(VLOOKUP($C14,Produkte!$A$8:$E$107,4,FALSE),""))</f>
        <v/>
      </c>
      <c r="I14" s="15">
        <f>IF(OR($A14="",$D14="",$H14=""),"",IFERROR($D14*$H14,""))</f>
        <v/>
      </c>
      <c r="J14" s="9">
        <f>IF(OR($A14="",$E14=""),"",IFERROR(VLOOKUP($E14,'Anlagen und Parameter'!$A$8:$B$107,2,FALSE),""))</f>
        <v/>
      </c>
      <c r="K14" s="9">
        <f>IF(OR($A14="",$I14="",$J14=""),"",IFERROR(ROUND($I14*$J14,2),""))</f>
        <v/>
      </c>
      <c r="L14" s="15">
        <f>IF(OR($A14="",$C14=""),"",IFERROR(VLOOKUP($C14,Produkte!$A$8:$E$107,5,FALSE),""))</f>
        <v/>
      </c>
      <c r="M14" s="15">
        <f>IF(OR($A14="",$D14="",$L14=""),"",IFERROR($D14*$L14,""))</f>
        <v/>
      </c>
      <c r="N14" s="9">
        <f>IF($A14="","",IFERROR('Anlagen und Parameter'!$E$8,""))</f>
        <v/>
      </c>
      <c r="O14" s="9">
        <f>IF(OR($A14="",$M14="",$N14=""),"",IFERROR(ROUND($M14*$N14,2),""))</f>
        <v/>
      </c>
      <c r="P14" s="16">
        <f>IF($A14="","",IFERROR('Anlagen und Parameter'!$E$9,""))</f>
        <v/>
      </c>
      <c r="Q14" s="9">
        <f>IF(OR($A14="",$G14="",$K14="",$O14="",$P14=""),"",IFERROR(ROUND(($G14+$K14+$O14)*$P14,2),""))</f>
        <v/>
      </c>
      <c r="R14" s="9">
        <f>IF(OR($A14="",$G14="",$K14="",$O14="",$Q14=""),"",IFERROR(ROUND(SUM($G14,$K14,$O14,$Q14),2),""))</f>
        <v/>
      </c>
      <c r="S14" s="33">
        <f>IF(OR($A14="",$R14="",$D14=""),"",IFERROR($R14/$D14,""))</f>
        <v/>
      </c>
      <c r="T14" s="18" t="n">
        <v>195</v>
      </c>
      <c r="U14" s="9">
        <f>IF(OR($A14="",$D14="",$T14=""),"",IFERROR(ROUND($D14*$T14,2),""))</f>
        <v/>
      </c>
      <c r="V14" s="9">
        <f>IF(OR($A14="",$U14="",$R14=""),"",IFERROR(ROUND($U14-$R14,2),""))</f>
        <v/>
      </c>
      <c r="W14" s="16">
        <f>IF(OR($A14="",$U14="",$U14=0,$V14=""),"",IFERROR($V14/$U14,""))</f>
        <v/>
      </c>
      <c r="X14" s="5">
        <f>IF($A14="","",IFERROR(IF(OR($B14="",$C14="",$D14="",$D14&lt;=0,$E14="",$F14="",$H14="",$J14="",$L14="",$N14="",$P14="",$R14="",$T14="",$T14&lt;0,$V14="",$Y14=""),"Unvollständig",IF($V14&lt;'Anlagen und Parameter'!$E$10,"Prüfen","Tragfähig")),"Unvollständig"))</f>
        <v/>
      </c>
      <c r="Y14" s="12" t="inlineStr">
        <is>
          <t>Controlling</t>
        </is>
      </c>
    </row>
    <row r="15" ht="20" customHeight="1">
      <c r="A15" s="12" t="inlineStr">
        <is>
          <t>FK-26008</t>
        </is>
      </c>
      <c r="B15" s="32" t="n">
        <v>46269</v>
      </c>
      <c r="C15" s="12" t="inlineStr">
        <is>
          <t>P-108</t>
        </is>
      </c>
      <c r="D15" s="14" t="n">
        <v>20</v>
      </c>
      <c r="E15" s="12" t="inlineStr">
        <is>
          <t>ANL-02</t>
        </is>
      </c>
      <c r="F15" s="10">
        <f>IF(OR($A15="",$C15=""),"",IFERROR(VLOOKUP($C15,Produkte!$A$8:$E$107,3,FALSE),""))</f>
        <v/>
      </c>
      <c r="G15" s="10">
        <f>IF(OR($A15="",$D15="",$F15=""),"",IFERROR(ROUND($D15*$F15,2),""))</f>
        <v/>
      </c>
      <c r="H15" s="19">
        <f>IF(OR($A15="",$C15=""),"",IFERROR(VLOOKUP($C15,Produkte!$A$8:$E$107,4,FALSE),""))</f>
        <v/>
      </c>
      <c r="I15" s="19">
        <f>IF(OR($A15="",$D15="",$H15=""),"",IFERROR($D15*$H15,""))</f>
        <v/>
      </c>
      <c r="J15" s="10">
        <f>IF(OR($A15="",$E15=""),"",IFERROR(VLOOKUP($E15,'Anlagen und Parameter'!$A$8:$B$107,2,FALSE),""))</f>
        <v/>
      </c>
      <c r="K15" s="10">
        <f>IF(OR($A15="",$I15="",$J15=""),"",IFERROR(ROUND($I15*$J15,2),""))</f>
        <v/>
      </c>
      <c r="L15" s="19">
        <f>IF(OR($A15="",$C15=""),"",IFERROR(VLOOKUP($C15,Produkte!$A$8:$E$107,5,FALSE),""))</f>
        <v/>
      </c>
      <c r="M15" s="19">
        <f>IF(OR($A15="",$D15="",$L15=""),"",IFERROR($D15*$L15,""))</f>
        <v/>
      </c>
      <c r="N15" s="10">
        <f>IF($A15="","",IFERROR('Anlagen und Parameter'!$E$8,""))</f>
        <v/>
      </c>
      <c r="O15" s="10">
        <f>IF(OR($A15="",$M15="",$N15=""),"",IFERROR(ROUND($M15*$N15,2),""))</f>
        <v/>
      </c>
      <c r="P15" s="11">
        <f>IF($A15="","",IFERROR('Anlagen und Parameter'!$E$9,""))</f>
        <v/>
      </c>
      <c r="Q15" s="10">
        <f>IF(OR($A15="",$G15="",$K15="",$O15="",$P15=""),"",IFERROR(ROUND(($G15+$K15+$O15)*$P15,2),""))</f>
        <v/>
      </c>
      <c r="R15" s="10">
        <f>IF(OR($A15="",$G15="",$K15="",$O15="",$Q15=""),"",IFERROR(ROUND(SUM($G15,$K15,$O15,$Q15),2),""))</f>
        <v/>
      </c>
      <c r="S15" s="34">
        <f>IF(OR($A15="",$R15="",$D15=""),"",IFERROR($R15/$D15,""))</f>
        <v/>
      </c>
      <c r="T15" s="18" t="n">
        <v>320</v>
      </c>
      <c r="U15" s="10">
        <f>IF(OR($A15="",$D15="",$T15=""),"",IFERROR(ROUND($D15*$T15,2),""))</f>
        <v/>
      </c>
      <c r="V15" s="10">
        <f>IF(OR($A15="",$U15="",$R15=""),"",IFERROR(ROUND($U15-$R15,2),""))</f>
        <v/>
      </c>
      <c r="W15" s="11">
        <f>IF(OR($A15="",$U15="",$U15=0,$V15=""),"",IFERROR($V15/$U15,""))</f>
        <v/>
      </c>
      <c r="X15" s="7">
        <f>IF($A15="","",IFERROR(IF(OR($B15="",$C15="",$D15="",$D15&lt;=0,$E15="",$F15="",$H15="",$J15="",$L15="",$N15="",$P15="",$R15="",$T15="",$T15&lt;0,$V15="",$Y15=""),"Unvollständig",IF($V15&lt;'Anlagen und Parameter'!$E$10,"Prüfen","Tragfähig")),"Unvollständig"))</f>
        <v/>
      </c>
      <c r="Y15" s="12" t="inlineStr">
        <is>
          <t>Arbeitsvorbereitung</t>
        </is>
      </c>
    </row>
    <row r="16" ht="20" customHeight="1">
      <c r="A16" s="12" t="inlineStr">
        <is>
          <t>FK-26009</t>
        </is>
      </c>
      <c r="B16" s="32" t="n">
        <v>46272</v>
      </c>
      <c r="C16" s="12" t="inlineStr">
        <is>
          <t>P-101</t>
        </is>
      </c>
      <c r="D16" s="14" t="n">
        <v>50</v>
      </c>
      <c r="E16" s="12" t="inlineStr">
        <is>
          <t>ANL-01</t>
        </is>
      </c>
      <c r="F16" s="9">
        <f>IF(OR($A16="",$C16=""),"",IFERROR(VLOOKUP($C16,Produkte!$A$8:$E$107,3,FALSE),""))</f>
        <v/>
      </c>
      <c r="G16" s="9">
        <f>IF(OR($A16="",$D16="",$F16=""),"",IFERROR(ROUND($D16*$F16,2),""))</f>
        <v/>
      </c>
      <c r="H16" s="15">
        <f>IF(OR($A16="",$C16=""),"",IFERROR(VLOOKUP($C16,Produkte!$A$8:$E$107,4,FALSE),""))</f>
        <v/>
      </c>
      <c r="I16" s="15">
        <f>IF(OR($A16="",$D16="",$H16=""),"",IFERROR($D16*$H16,""))</f>
        <v/>
      </c>
      <c r="J16" s="9">
        <f>IF(OR($A16="",$E16=""),"",IFERROR(VLOOKUP($E16,'Anlagen und Parameter'!$A$8:$B$107,2,FALSE),""))</f>
        <v/>
      </c>
      <c r="K16" s="9">
        <f>IF(OR($A16="",$I16="",$J16=""),"",IFERROR(ROUND($I16*$J16,2),""))</f>
        <v/>
      </c>
      <c r="L16" s="15">
        <f>IF(OR($A16="",$C16=""),"",IFERROR(VLOOKUP($C16,Produkte!$A$8:$E$107,5,FALSE),""))</f>
        <v/>
      </c>
      <c r="M16" s="15">
        <f>IF(OR($A16="",$D16="",$L16=""),"",IFERROR($D16*$L16,""))</f>
        <v/>
      </c>
      <c r="N16" s="9">
        <f>IF($A16="","",IFERROR('Anlagen und Parameter'!$E$8,""))</f>
        <v/>
      </c>
      <c r="O16" s="9">
        <f>IF(OR($A16="",$M16="",$N16=""),"",IFERROR(ROUND($M16*$N16,2),""))</f>
        <v/>
      </c>
      <c r="P16" s="16">
        <f>IF($A16="","",IFERROR('Anlagen und Parameter'!$E$9,""))</f>
        <v/>
      </c>
      <c r="Q16" s="9">
        <f>IF(OR($A16="",$G16="",$K16="",$O16="",$P16=""),"",IFERROR(ROUND(($G16+$K16+$O16)*$P16,2),""))</f>
        <v/>
      </c>
      <c r="R16" s="9">
        <f>IF(OR($A16="",$G16="",$K16="",$O16="",$Q16=""),"",IFERROR(ROUND(SUM($G16,$K16,$O16,$Q16),2),""))</f>
        <v/>
      </c>
      <c r="S16" s="33">
        <f>IF(OR($A16="",$R16="",$D16=""),"",IFERROR($R16/$D16,""))</f>
        <v/>
      </c>
      <c r="T16" s="18" t="n"/>
      <c r="U16" s="9">
        <f>IF(OR($A16="",$D16="",$T16=""),"",IFERROR(ROUND($D16*$T16,2),""))</f>
        <v/>
      </c>
      <c r="V16" s="9">
        <f>IF(OR($A16="",$U16="",$R16=""),"",IFERROR(ROUND($U16-$R16,2),""))</f>
        <v/>
      </c>
      <c r="W16" s="16">
        <f>IF(OR($A16="",$U16="",$U16=0,$V16=""),"",IFERROR($V16/$U16,""))</f>
        <v/>
      </c>
      <c r="X16" s="5">
        <f>IF($A16="","",IFERROR(IF(OR($B16="",$C16="",$D16="",$D16&lt;=0,$E16="",$F16="",$H16="",$J16="",$L16="",$N16="",$P16="",$R16="",$T16="",$T16&lt;0,$V16="",$Y16=""),"Unvollständig",IF($V16&lt;'Anlagen und Parameter'!$E$10,"Prüfen","Tragfähig")),"Unvollständig"))</f>
        <v/>
      </c>
      <c r="Y16" s="12" t="inlineStr">
        <is>
          <t>Fertigungsplanung</t>
        </is>
      </c>
    </row>
    <row r="17" ht="20" customHeight="1">
      <c r="A17" s="12" t="inlineStr">
        <is>
          <t>FK-26010</t>
        </is>
      </c>
      <c r="B17" s="32" t="n">
        <v>46274</v>
      </c>
      <c r="C17" s="12" t="inlineStr">
        <is>
          <t>P-103</t>
        </is>
      </c>
      <c r="D17" s="14" t="n">
        <v>40</v>
      </c>
      <c r="E17" s="12" t="inlineStr">
        <is>
          <t>ANL-01</t>
        </is>
      </c>
      <c r="F17" s="10">
        <f>IF(OR($A17="",$C17=""),"",IFERROR(VLOOKUP($C17,Produkte!$A$8:$E$107,3,FALSE),""))</f>
        <v/>
      </c>
      <c r="G17" s="10">
        <f>IF(OR($A17="",$D17="",$F17=""),"",IFERROR(ROUND($D17*$F17,2),""))</f>
        <v/>
      </c>
      <c r="H17" s="19">
        <f>IF(OR($A17="",$C17=""),"",IFERROR(VLOOKUP($C17,Produkte!$A$8:$E$107,4,FALSE),""))</f>
        <v/>
      </c>
      <c r="I17" s="19">
        <f>IF(OR($A17="",$D17="",$H17=""),"",IFERROR($D17*$H17,""))</f>
        <v/>
      </c>
      <c r="J17" s="10">
        <f>IF(OR($A17="",$E17=""),"",IFERROR(VLOOKUP($E17,'Anlagen und Parameter'!$A$8:$B$107,2,FALSE),""))</f>
        <v/>
      </c>
      <c r="K17" s="10">
        <f>IF(OR($A17="",$I17="",$J17=""),"",IFERROR(ROUND($I17*$J17,2),""))</f>
        <v/>
      </c>
      <c r="L17" s="19">
        <f>IF(OR($A17="",$C17=""),"",IFERROR(VLOOKUP($C17,Produkte!$A$8:$E$107,5,FALSE),""))</f>
        <v/>
      </c>
      <c r="M17" s="19">
        <f>IF(OR($A17="",$D17="",$L17=""),"",IFERROR($D17*$L17,""))</f>
        <v/>
      </c>
      <c r="N17" s="10">
        <f>IF($A17="","",IFERROR('Anlagen und Parameter'!$E$8,""))</f>
        <v/>
      </c>
      <c r="O17" s="10">
        <f>IF(OR($A17="",$M17="",$N17=""),"",IFERROR(ROUND($M17*$N17,2),""))</f>
        <v/>
      </c>
      <c r="P17" s="11">
        <f>IF($A17="","",IFERROR('Anlagen und Parameter'!$E$9,""))</f>
        <v/>
      </c>
      <c r="Q17" s="10">
        <f>IF(OR($A17="",$G17="",$K17="",$O17="",$P17=""),"",IFERROR(ROUND(($G17+$K17+$O17)*$P17,2),""))</f>
        <v/>
      </c>
      <c r="R17" s="10">
        <f>IF(OR($A17="",$G17="",$K17="",$O17="",$Q17=""),"",IFERROR(ROUND(SUM($G17,$K17,$O17,$Q17),2),""))</f>
        <v/>
      </c>
      <c r="S17" s="34">
        <f>IF(OR($A17="",$R17="",$D17=""),"",IFERROR($R17/$D17,""))</f>
        <v/>
      </c>
      <c r="T17" s="18" t="n">
        <v>24</v>
      </c>
      <c r="U17" s="10">
        <f>IF(OR($A17="",$D17="",$T17=""),"",IFERROR(ROUND($D17*$T17,2),""))</f>
        <v/>
      </c>
      <c r="V17" s="10">
        <f>IF(OR($A17="",$U17="",$R17=""),"",IFERROR(ROUND($U17-$R17,2),""))</f>
        <v/>
      </c>
      <c r="W17" s="11">
        <f>IF(OR($A17="",$U17="",$U17=0,$V17=""),"",IFERROR($V17/$U17,""))</f>
        <v/>
      </c>
      <c r="X17" s="7">
        <f>IF($A17="","",IFERROR(IF(OR($B17="",$C17="",$D17="",$D17&lt;=0,$E17="",$F17="",$H17="",$J17="",$L17="",$N17="",$P17="",$R17="",$T17="",$T17&lt;0,$V17="",$Y17=""),"Unvollständig",IF($V17&lt;'Anlagen und Parameter'!$E$10,"Prüfen","Tragfähig")),"Unvollständig"))</f>
        <v/>
      </c>
      <c r="Y17" s="12" t="inlineStr">
        <is>
          <t>Kalkulation</t>
        </is>
      </c>
    </row>
    <row r="18" ht="20" customHeight="1">
      <c r="A18" s="12" t="n"/>
      <c r="B18" s="32" t="n"/>
      <c r="C18" s="12" t="n"/>
      <c r="D18" s="14" t="n"/>
      <c r="E18" s="12" t="n"/>
      <c r="F18" s="9">
        <f>IF(OR($A18="",$C18=""),"",IFERROR(VLOOKUP($C18,Produkte!$A$8:$E$107,3,FALSE),""))</f>
        <v/>
      </c>
      <c r="G18" s="9">
        <f>IF(OR($A18="",$D18="",$F18=""),"",IFERROR(ROUND($D18*$F18,2),""))</f>
        <v/>
      </c>
      <c r="H18" s="15">
        <f>IF(OR($A18="",$C18=""),"",IFERROR(VLOOKUP($C18,Produkte!$A$8:$E$107,4,FALSE),""))</f>
        <v/>
      </c>
      <c r="I18" s="15">
        <f>IF(OR($A18="",$D18="",$H18=""),"",IFERROR($D18*$H18,""))</f>
        <v/>
      </c>
      <c r="J18" s="9">
        <f>IF(OR($A18="",$E18=""),"",IFERROR(VLOOKUP($E18,'Anlagen und Parameter'!$A$8:$B$107,2,FALSE),""))</f>
        <v/>
      </c>
      <c r="K18" s="9">
        <f>IF(OR($A18="",$I18="",$J18=""),"",IFERROR(ROUND($I18*$J18,2),""))</f>
        <v/>
      </c>
      <c r="L18" s="15">
        <f>IF(OR($A18="",$C18=""),"",IFERROR(VLOOKUP($C18,Produkte!$A$8:$E$107,5,FALSE),""))</f>
        <v/>
      </c>
      <c r="M18" s="15">
        <f>IF(OR($A18="",$D18="",$L18=""),"",IFERROR($D18*$L18,""))</f>
        <v/>
      </c>
      <c r="N18" s="9">
        <f>IF($A18="","",IFERROR('Anlagen und Parameter'!$E$8,""))</f>
        <v/>
      </c>
      <c r="O18" s="9">
        <f>IF(OR($A18="",$M18="",$N18=""),"",IFERROR(ROUND($M18*$N18,2),""))</f>
        <v/>
      </c>
      <c r="P18" s="16">
        <f>IF($A18="","",IFERROR('Anlagen und Parameter'!$E$9,""))</f>
        <v/>
      </c>
      <c r="Q18" s="9">
        <f>IF(OR($A18="",$G18="",$K18="",$O18="",$P18=""),"",IFERROR(ROUND(($G18+$K18+$O18)*$P18,2),""))</f>
        <v/>
      </c>
      <c r="R18" s="9">
        <f>IF(OR($A18="",$G18="",$K18="",$O18="",$Q18=""),"",IFERROR(ROUND(SUM($G18,$K18,$O18,$Q18),2),""))</f>
        <v/>
      </c>
      <c r="S18" s="33">
        <f>IF(OR($A18="",$R18="",$D18=""),"",IFERROR($R18/$D18,""))</f>
        <v/>
      </c>
      <c r="T18" s="18" t="n"/>
      <c r="U18" s="9">
        <f>IF(OR($A18="",$D18="",$T18=""),"",IFERROR(ROUND($D18*$T18,2),""))</f>
        <v/>
      </c>
      <c r="V18" s="9">
        <f>IF(OR($A18="",$U18="",$R18=""),"",IFERROR(ROUND($U18-$R18,2),""))</f>
        <v/>
      </c>
      <c r="W18" s="16">
        <f>IF(OR($A18="",$U18="",$U18=0,$V18=""),"",IFERROR($V18/$U18,""))</f>
        <v/>
      </c>
      <c r="X18" s="5">
        <f>IF($A18="","",IFERROR(IF(OR($B18="",$C18="",$D18="",$D18&lt;=0,$E18="",$F18="",$H18="",$J18="",$L18="",$N18="",$P18="",$R18="",$T18="",$T18&lt;0,$V18="",$Y18=""),"Unvollständig",IF($V18&lt;'Anlagen und Parameter'!$E$10,"Prüfen","Tragfähig")),"Unvollständig"))</f>
        <v/>
      </c>
      <c r="Y18" s="12" t="n"/>
    </row>
    <row r="19" ht="20" customHeight="1">
      <c r="A19" s="12" t="n"/>
      <c r="B19" s="32" t="n"/>
      <c r="C19" s="12" t="n"/>
      <c r="D19" s="14" t="n"/>
      <c r="E19" s="12" t="n"/>
      <c r="F19" s="10">
        <f>IF(OR($A19="",$C19=""),"",IFERROR(VLOOKUP($C19,Produkte!$A$8:$E$107,3,FALSE),""))</f>
        <v/>
      </c>
      <c r="G19" s="10">
        <f>IF(OR($A19="",$D19="",$F19=""),"",IFERROR(ROUND($D19*$F19,2),""))</f>
        <v/>
      </c>
      <c r="H19" s="19">
        <f>IF(OR($A19="",$C19=""),"",IFERROR(VLOOKUP($C19,Produkte!$A$8:$E$107,4,FALSE),""))</f>
        <v/>
      </c>
      <c r="I19" s="19">
        <f>IF(OR($A19="",$D19="",$H19=""),"",IFERROR($D19*$H19,""))</f>
        <v/>
      </c>
      <c r="J19" s="10">
        <f>IF(OR($A19="",$E19=""),"",IFERROR(VLOOKUP($E19,'Anlagen und Parameter'!$A$8:$B$107,2,FALSE),""))</f>
        <v/>
      </c>
      <c r="K19" s="10">
        <f>IF(OR($A19="",$I19="",$J19=""),"",IFERROR(ROUND($I19*$J19,2),""))</f>
        <v/>
      </c>
      <c r="L19" s="19">
        <f>IF(OR($A19="",$C19=""),"",IFERROR(VLOOKUP($C19,Produkte!$A$8:$E$107,5,FALSE),""))</f>
        <v/>
      </c>
      <c r="M19" s="19">
        <f>IF(OR($A19="",$D19="",$L19=""),"",IFERROR($D19*$L19,""))</f>
        <v/>
      </c>
      <c r="N19" s="10">
        <f>IF($A19="","",IFERROR('Anlagen und Parameter'!$E$8,""))</f>
        <v/>
      </c>
      <c r="O19" s="10">
        <f>IF(OR($A19="",$M19="",$N19=""),"",IFERROR(ROUND($M19*$N19,2),""))</f>
        <v/>
      </c>
      <c r="P19" s="11">
        <f>IF($A19="","",IFERROR('Anlagen und Parameter'!$E$9,""))</f>
        <v/>
      </c>
      <c r="Q19" s="10">
        <f>IF(OR($A19="",$G19="",$K19="",$O19="",$P19=""),"",IFERROR(ROUND(($G19+$K19+$O19)*$P19,2),""))</f>
        <v/>
      </c>
      <c r="R19" s="10">
        <f>IF(OR($A19="",$G19="",$K19="",$O19="",$Q19=""),"",IFERROR(ROUND(SUM($G19,$K19,$O19,$Q19),2),""))</f>
        <v/>
      </c>
      <c r="S19" s="34">
        <f>IF(OR($A19="",$R19="",$D19=""),"",IFERROR($R19/$D19,""))</f>
        <v/>
      </c>
      <c r="T19" s="18" t="n"/>
      <c r="U19" s="10">
        <f>IF(OR($A19="",$D19="",$T19=""),"",IFERROR(ROUND($D19*$T19,2),""))</f>
        <v/>
      </c>
      <c r="V19" s="10">
        <f>IF(OR($A19="",$U19="",$R19=""),"",IFERROR(ROUND($U19-$R19,2),""))</f>
        <v/>
      </c>
      <c r="W19" s="11">
        <f>IF(OR($A19="",$U19="",$U19=0,$V19=""),"",IFERROR($V19/$U19,""))</f>
        <v/>
      </c>
      <c r="X19" s="7">
        <f>IF($A19="","",IFERROR(IF(OR($B19="",$C19="",$D19="",$D19&lt;=0,$E19="",$F19="",$H19="",$J19="",$L19="",$N19="",$P19="",$R19="",$T19="",$T19&lt;0,$V19="",$Y19=""),"Unvollständig",IF($V19&lt;'Anlagen und Parameter'!$E$10,"Prüfen","Tragfähig")),"Unvollständig"))</f>
        <v/>
      </c>
      <c r="Y19" s="12" t="n"/>
    </row>
    <row r="20" ht="20" customHeight="1">
      <c r="A20" s="12" t="n"/>
      <c r="B20" s="32" t="n"/>
      <c r="C20" s="12" t="n"/>
      <c r="D20" s="14" t="n"/>
      <c r="E20" s="12" t="n"/>
      <c r="F20" s="9">
        <f>IF(OR($A20="",$C20=""),"",IFERROR(VLOOKUP($C20,Produkte!$A$8:$E$107,3,FALSE),""))</f>
        <v/>
      </c>
      <c r="G20" s="9">
        <f>IF(OR($A20="",$D20="",$F20=""),"",IFERROR(ROUND($D20*$F20,2),""))</f>
        <v/>
      </c>
      <c r="H20" s="15">
        <f>IF(OR($A20="",$C20=""),"",IFERROR(VLOOKUP($C20,Produkte!$A$8:$E$107,4,FALSE),""))</f>
        <v/>
      </c>
      <c r="I20" s="15">
        <f>IF(OR($A20="",$D20="",$H20=""),"",IFERROR($D20*$H20,""))</f>
        <v/>
      </c>
      <c r="J20" s="9">
        <f>IF(OR($A20="",$E20=""),"",IFERROR(VLOOKUP($E20,'Anlagen und Parameter'!$A$8:$B$107,2,FALSE),""))</f>
        <v/>
      </c>
      <c r="K20" s="9">
        <f>IF(OR($A20="",$I20="",$J20=""),"",IFERROR(ROUND($I20*$J20,2),""))</f>
        <v/>
      </c>
      <c r="L20" s="15">
        <f>IF(OR($A20="",$C20=""),"",IFERROR(VLOOKUP($C20,Produkte!$A$8:$E$107,5,FALSE),""))</f>
        <v/>
      </c>
      <c r="M20" s="15">
        <f>IF(OR($A20="",$D20="",$L20=""),"",IFERROR($D20*$L20,""))</f>
        <v/>
      </c>
      <c r="N20" s="9">
        <f>IF($A20="","",IFERROR('Anlagen und Parameter'!$E$8,""))</f>
        <v/>
      </c>
      <c r="O20" s="9">
        <f>IF(OR($A20="",$M20="",$N20=""),"",IFERROR(ROUND($M20*$N20,2),""))</f>
        <v/>
      </c>
      <c r="P20" s="16">
        <f>IF($A20="","",IFERROR('Anlagen und Parameter'!$E$9,""))</f>
        <v/>
      </c>
      <c r="Q20" s="9">
        <f>IF(OR($A20="",$G20="",$K20="",$O20="",$P20=""),"",IFERROR(ROUND(($G20+$K20+$O20)*$P20,2),""))</f>
        <v/>
      </c>
      <c r="R20" s="9">
        <f>IF(OR($A20="",$G20="",$K20="",$O20="",$Q20=""),"",IFERROR(ROUND(SUM($G20,$K20,$O20,$Q20),2),""))</f>
        <v/>
      </c>
      <c r="S20" s="33">
        <f>IF(OR($A20="",$R20="",$D20=""),"",IFERROR($R20/$D20,""))</f>
        <v/>
      </c>
      <c r="T20" s="18" t="n"/>
      <c r="U20" s="9">
        <f>IF(OR($A20="",$D20="",$T20=""),"",IFERROR(ROUND($D20*$T20,2),""))</f>
        <v/>
      </c>
      <c r="V20" s="9">
        <f>IF(OR($A20="",$U20="",$R20=""),"",IFERROR(ROUND($U20-$R20,2),""))</f>
        <v/>
      </c>
      <c r="W20" s="16">
        <f>IF(OR($A20="",$U20="",$U20=0,$V20=""),"",IFERROR($V20/$U20,""))</f>
        <v/>
      </c>
      <c r="X20" s="5">
        <f>IF($A20="","",IFERROR(IF(OR($B20="",$C20="",$D20="",$D20&lt;=0,$E20="",$F20="",$H20="",$J20="",$L20="",$N20="",$P20="",$R20="",$T20="",$T20&lt;0,$V20="",$Y20=""),"Unvollständig",IF($V20&lt;'Anlagen und Parameter'!$E$10,"Prüfen","Tragfähig")),"Unvollständig"))</f>
        <v/>
      </c>
      <c r="Y20" s="12" t="n"/>
    </row>
    <row r="21" ht="20" customHeight="1">
      <c r="A21" s="12" t="n"/>
      <c r="B21" s="32" t="n"/>
      <c r="C21" s="12" t="n"/>
      <c r="D21" s="14" t="n"/>
      <c r="E21" s="12" t="n"/>
      <c r="F21" s="10">
        <f>IF(OR($A21="",$C21=""),"",IFERROR(VLOOKUP($C21,Produkte!$A$8:$E$107,3,FALSE),""))</f>
        <v/>
      </c>
      <c r="G21" s="10">
        <f>IF(OR($A21="",$D21="",$F21=""),"",IFERROR(ROUND($D21*$F21,2),""))</f>
        <v/>
      </c>
      <c r="H21" s="19">
        <f>IF(OR($A21="",$C21=""),"",IFERROR(VLOOKUP($C21,Produkte!$A$8:$E$107,4,FALSE),""))</f>
        <v/>
      </c>
      <c r="I21" s="19">
        <f>IF(OR($A21="",$D21="",$H21=""),"",IFERROR($D21*$H21,""))</f>
        <v/>
      </c>
      <c r="J21" s="10">
        <f>IF(OR($A21="",$E21=""),"",IFERROR(VLOOKUP($E21,'Anlagen und Parameter'!$A$8:$B$107,2,FALSE),""))</f>
        <v/>
      </c>
      <c r="K21" s="10">
        <f>IF(OR($A21="",$I21="",$J21=""),"",IFERROR(ROUND($I21*$J21,2),""))</f>
        <v/>
      </c>
      <c r="L21" s="19">
        <f>IF(OR($A21="",$C21=""),"",IFERROR(VLOOKUP($C21,Produkte!$A$8:$E$107,5,FALSE),""))</f>
        <v/>
      </c>
      <c r="M21" s="19">
        <f>IF(OR($A21="",$D21="",$L21=""),"",IFERROR($D21*$L21,""))</f>
        <v/>
      </c>
      <c r="N21" s="10">
        <f>IF($A21="","",IFERROR('Anlagen und Parameter'!$E$8,""))</f>
        <v/>
      </c>
      <c r="O21" s="10">
        <f>IF(OR($A21="",$M21="",$N21=""),"",IFERROR(ROUND($M21*$N21,2),""))</f>
        <v/>
      </c>
      <c r="P21" s="11">
        <f>IF($A21="","",IFERROR('Anlagen und Parameter'!$E$9,""))</f>
        <v/>
      </c>
      <c r="Q21" s="10">
        <f>IF(OR($A21="",$G21="",$K21="",$O21="",$P21=""),"",IFERROR(ROUND(($G21+$K21+$O21)*$P21,2),""))</f>
        <v/>
      </c>
      <c r="R21" s="10">
        <f>IF(OR($A21="",$G21="",$K21="",$O21="",$Q21=""),"",IFERROR(ROUND(SUM($G21,$K21,$O21,$Q21),2),""))</f>
        <v/>
      </c>
      <c r="S21" s="34">
        <f>IF(OR($A21="",$R21="",$D21=""),"",IFERROR($R21/$D21,""))</f>
        <v/>
      </c>
      <c r="T21" s="18" t="n"/>
      <c r="U21" s="10">
        <f>IF(OR($A21="",$D21="",$T21=""),"",IFERROR(ROUND($D21*$T21,2),""))</f>
        <v/>
      </c>
      <c r="V21" s="10">
        <f>IF(OR($A21="",$U21="",$R21=""),"",IFERROR(ROUND($U21-$R21,2),""))</f>
        <v/>
      </c>
      <c r="W21" s="11">
        <f>IF(OR($A21="",$U21="",$U21=0,$V21=""),"",IFERROR($V21/$U21,""))</f>
        <v/>
      </c>
      <c r="X21" s="7">
        <f>IF($A21="","",IFERROR(IF(OR($B21="",$C21="",$D21="",$D21&lt;=0,$E21="",$F21="",$H21="",$J21="",$L21="",$N21="",$P21="",$R21="",$T21="",$T21&lt;0,$V21="",$Y21=""),"Unvollständig",IF($V21&lt;'Anlagen und Parameter'!$E$10,"Prüfen","Tragfähig")),"Unvollständig"))</f>
        <v/>
      </c>
      <c r="Y21" s="12" t="n"/>
    </row>
    <row r="22" ht="20" customHeight="1">
      <c r="A22" s="12" t="n"/>
      <c r="B22" s="32" t="n"/>
      <c r="C22" s="12" t="n"/>
      <c r="D22" s="14" t="n"/>
      <c r="E22" s="12" t="n"/>
      <c r="F22" s="9">
        <f>IF(OR($A22="",$C22=""),"",IFERROR(VLOOKUP($C22,Produkte!$A$8:$E$107,3,FALSE),""))</f>
        <v/>
      </c>
      <c r="G22" s="9">
        <f>IF(OR($A22="",$D22="",$F22=""),"",IFERROR(ROUND($D22*$F22,2),""))</f>
        <v/>
      </c>
      <c r="H22" s="15">
        <f>IF(OR($A22="",$C22=""),"",IFERROR(VLOOKUP($C22,Produkte!$A$8:$E$107,4,FALSE),""))</f>
        <v/>
      </c>
      <c r="I22" s="15">
        <f>IF(OR($A22="",$D22="",$H22=""),"",IFERROR($D22*$H22,""))</f>
        <v/>
      </c>
      <c r="J22" s="9">
        <f>IF(OR($A22="",$E22=""),"",IFERROR(VLOOKUP($E22,'Anlagen und Parameter'!$A$8:$B$107,2,FALSE),""))</f>
        <v/>
      </c>
      <c r="K22" s="9">
        <f>IF(OR($A22="",$I22="",$J22=""),"",IFERROR(ROUND($I22*$J22,2),""))</f>
        <v/>
      </c>
      <c r="L22" s="15">
        <f>IF(OR($A22="",$C22=""),"",IFERROR(VLOOKUP($C22,Produkte!$A$8:$E$107,5,FALSE),""))</f>
        <v/>
      </c>
      <c r="M22" s="15">
        <f>IF(OR($A22="",$D22="",$L22=""),"",IFERROR($D22*$L22,""))</f>
        <v/>
      </c>
      <c r="N22" s="9">
        <f>IF($A22="","",IFERROR('Anlagen und Parameter'!$E$8,""))</f>
        <v/>
      </c>
      <c r="O22" s="9">
        <f>IF(OR($A22="",$M22="",$N22=""),"",IFERROR(ROUND($M22*$N22,2),""))</f>
        <v/>
      </c>
      <c r="P22" s="16">
        <f>IF($A22="","",IFERROR('Anlagen und Parameter'!$E$9,""))</f>
        <v/>
      </c>
      <c r="Q22" s="9">
        <f>IF(OR($A22="",$G22="",$K22="",$O22="",$P22=""),"",IFERROR(ROUND(($G22+$K22+$O22)*$P22,2),""))</f>
        <v/>
      </c>
      <c r="R22" s="9">
        <f>IF(OR($A22="",$G22="",$K22="",$O22="",$Q22=""),"",IFERROR(ROUND(SUM($G22,$K22,$O22,$Q22),2),""))</f>
        <v/>
      </c>
      <c r="S22" s="33">
        <f>IF(OR($A22="",$R22="",$D22=""),"",IFERROR($R22/$D22,""))</f>
        <v/>
      </c>
      <c r="T22" s="18" t="n"/>
      <c r="U22" s="9">
        <f>IF(OR($A22="",$D22="",$T22=""),"",IFERROR(ROUND($D22*$T22,2),""))</f>
        <v/>
      </c>
      <c r="V22" s="9">
        <f>IF(OR($A22="",$U22="",$R22=""),"",IFERROR(ROUND($U22-$R22,2),""))</f>
        <v/>
      </c>
      <c r="W22" s="16">
        <f>IF(OR($A22="",$U22="",$U22=0,$V22=""),"",IFERROR($V22/$U22,""))</f>
        <v/>
      </c>
      <c r="X22" s="5">
        <f>IF($A22="","",IFERROR(IF(OR($B22="",$C22="",$D22="",$D22&lt;=0,$E22="",$F22="",$H22="",$J22="",$L22="",$N22="",$P22="",$R22="",$T22="",$T22&lt;0,$V22="",$Y22=""),"Unvollständig",IF($V22&lt;'Anlagen und Parameter'!$E$10,"Prüfen","Tragfähig")),"Unvollständig"))</f>
        <v/>
      </c>
      <c r="Y22" s="12" t="n"/>
    </row>
    <row r="23" ht="20" customHeight="1">
      <c r="A23" s="12" t="n"/>
      <c r="B23" s="32" t="n"/>
      <c r="C23" s="12" t="n"/>
      <c r="D23" s="14" t="n"/>
      <c r="E23" s="12" t="n"/>
      <c r="F23" s="10">
        <f>IF(OR($A23="",$C23=""),"",IFERROR(VLOOKUP($C23,Produkte!$A$8:$E$107,3,FALSE),""))</f>
        <v/>
      </c>
      <c r="G23" s="10">
        <f>IF(OR($A23="",$D23="",$F23=""),"",IFERROR(ROUND($D23*$F23,2),""))</f>
        <v/>
      </c>
      <c r="H23" s="19">
        <f>IF(OR($A23="",$C23=""),"",IFERROR(VLOOKUP($C23,Produkte!$A$8:$E$107,4,FALSE),""))</f>
        <v/>
      </c>
      <c r="I23" s="19">
        <f>IF(OR($A23="",$D23="",$H23=""),"",IFERROR($D23*$H23,""))</f>
        <v/>
      </c>
      <c r="J23" s="10">
        <f>IF(OR($A23="",$E23=""),"",IFERROR(VLOOKUP($E23,'Anlagen und Parameter'!$A$8:$B$107,2,FALSE),""))</f>
        <v/>
      </c>
      <c r="K23" s="10">
        <f>IF(OR($A23="",$I23="",$J23=""),"",IFERROR(ROUND($I23*$J23,2),""))</f>
        <v/>
      </c>
      <c r="L23" s="19">
        <f>IF(OR($A23="",$C23=""),"",IFERROR(VLOOKUP($C23,Produkte!$A$8:$E$107,5,FALSE),""))</f>
        <v/>
      </c>
      <c r="M23" s="19">
        <f>IF(OR($A23="",$D23="",$L23=""),"",IFERROR($D23*$L23,""))</f>
        <v/>
      </c>
      <c r="N23" s="10">
        <f>IF($A23="","",IFERROR('Anlagen und Parameter'!$E$8,""))</f>
        <v/>
      </c>
      <c r="O23" s="10">
        <f>IF(OR($A23="",$M23="",$N23=""),"",IFERROR(ROUND($M23*$N23,2),""))</f>
        <v/>
      </c>
      <c r="P23" s="11">
        <f>IF($A23="","",IFERROR('Anlagen und Parameter'!$E$9,""))</f>
        <v/>
      </c>
      <c r="Q23" s="10">
        <f>IF(OR($A23="",$G23="",$K23="",$O23="",$P23=""),"",IFERROR(ROUND(($G23+$K23+$O23)*$P23,2),""))</f>
        <v/>
      </c>
      <c r="R23" s="10">
        <f>IF(OR($A23="",$G23="",$K23="",$O23="",$Q23=""),"",IFERROR(ROUND(SUM($G23,$K23,$O23,$Q23),2),""))</f>
        <v/>
      </c>
      <c r="S23" s="34">
        <f>IF(OR($A23="",$R23="",$D23=""),"",IFERROR($R23/$D23,""))</f>
        <v/>
      </c>
      <c r="T23" s="18" t="n"/>
      <c r="U23" s="10">
        <f>IF(OR($A23="",$D23="",$T23=""),"",IFERROR(ROUND($D23*$T23,2),""))</f>
        <v/>
      </c>
      <c r="V23" s="10">
        <f>IF(OR($A23="",$U23="",$R23=""),"",IFERROR(ROUND($U23-$R23,2),""))</f>
        <v/>
      </c>
      <c r="W23" s="11">
        <f>IF(OR($A23="",$U23="",$U23=0,$V23=""),"",IFERROR($V23/$U23,""))</f>
        <v/>
      </c>
      <c r="X23" s="7">
        <f>IF($A23="","",IFERROR(IF(OR($B23="",$C23="",$D23="",$D23&lt;=0,$E23="",$F23="",$H23="",$J23="",$L23="",$N23="",$P23="",$R23="",$T23="",$T23&lt;0,$V23="",$Y23=""),"Unvollständig",IF($V23&lt;'Anlagen und Parameter'!$E$10,"Prüfen","Tragfähig")),"Unvollständig"))</f>
        <v/>
      </c>
      <c r="Y23" s="12" t="n"/>
    </row>
    <row r="24" ht="20" customHeight="1">
      <c r="A24" s="12" t="n"/>
      <c r="B24" s="32" t="n"/>
      <c r="C24" s="12" t="n"/>
      <c r="D24" s="14" t="n"/>
      <c r="E24" s="12" t="n"/>
      <c r="F24" s="9">
        <f>IF(OR($A24="",$C24=""),"",IFERROR(VLOOKUP($C24,Produkte!$A$8:$E$107,3,FALSE),""))</f>
        <v/>
      </c>
      <c r="G24" s="9">
        <f>IF(OR($A24="",$D24="",$F24=""),"",IFERROR(ROUND($D24*$F24,2),""))</f>
        <v/>
      </c>
      <c r="H24" s="15">
        <f>IF(OR($A24="",$C24=""),"",IFERROR(VLOOKUP($C24,Produkte!$A$8:$E$107,4,FALSE),""))</f>
        <v/>
      </c>
      <c r="I24" s="15">
        <f>IF(OR($A24="",$D24="",$H24=""),"",IFERROR($D24*$H24,""))</f>
        <v/>
      </c>
      <c r="J24" s="9">
        <f>IF(OR($A24="",$E24=""),"",IFERROR(VLOOKUP($E24,'Anlagen und Parameter'!$A$8:$B$107,2,FALSE),""))</f>
        <v/>
      </c>
      <c r="K24" s="9">
        <f>IF(OR($A24="",$I24="",$J24=""),"",IFERROR(ROUND($I24*$J24,2),""))</f>
        <v/>
      </c>
      <c r="L24" s="15">
        <f>IF(OR($A24="",$C24=""),"",IFERROR(VLOOKUP($C24,Produkte!$A$8:$E$107,5,FALSE),""))</f>
        <v/>
      </c>
      <c r="M24" s="15">
        <f>IF(OR($A24="",$D24="",$L24=""),"",IFERROR($D24*$L24,""))</f>
        <v/>
      </c>
      <c r="N24" s="9">
        <f>IF($A24="","",IFERROR('Anlagen und Parameter'!$E$8,""))</f>
        <v/>
      </c>
      <c r="O24" s="9">
        <f>IF(OR($A24="",$M24="",$N24=""),"",IFERROR(ROUND($M24*$N24,2),""))</f>
        <v/>
      </c>
      <c r="P24" s="16">
        <f>IF($A24="","",IFERROR('Anlagen und Parameter'!$E$9,""))</f>
        <v/>
      </c>
      <c r="Q24" s="9">
        <f>IF(OR($A24="",$G24="",$K24="",$O24="",$P24=""),"",IFERROR(ROUND(($G24+$K24+$O24)*$P24,2),""))</f>
        <v/>
      </c>
      <c r="R24" s="9">
        <f>IF(OR($A24="",$G24="",$K24="",$O24="",$Q24=""),"",IFERROR(ROUND(SUM($G24,$K24,$O24,$Q24),2),""))</f>
        <v/>
      </c>
      <c r="S24" s="33">
        <f>IF(OR($A24="",$R24="",$D24=""),"",IFERROR($R24/$D24,""))</f>
        <v/>
      </c>
      <c r="T24" s="18" t="n"/>
      <c r="U24" s="9">
        <f>IF(OR($A24="",$D24="",$T24=""),"",IFERROR(ROUND($D24*$T24,2),""))</f>
        <v/>
      </c>
      <c r="V24" s="9">
        <f>IF(OR($A24="",$U24="",$R24=""),"",IFERROR(ROUND($U24-$R24,2),""))</f>
        <v/>
      </c>
      <c r="W24" s="16">
        <f>IF(OR($A24="",$U24="",$U24=0,$V24=""),"",IFERROR($V24/$U24,""))</f>
        <v/>
      </c>
      <c r="X24" s="5">
        <f>IF($A24="","",IFERROR(IF(OR($B24="",$C24="",$D24="",$D24&lt;=0,$E24="",$F24="",$H24="",$J24="",$L24="",$N24="",$P24="",$R24="",$T24="",$T24&lt;0,$V24="",$Y24=""),"Unvollständig",IF($V24&lt;'Anlagen und Parameter'!$E$10,"Prüfen","Tragfähig")),"Unvollständig"))</f>
        <v/>
      </c>
      <c r="Y24" s="12" t="n"/>
    </row>
    <row r="25" ht="20" customHeight="1">
      <c r="A25" s="12" t="n"/>
      <c r="B25" s="32" t="n"/>
      <c r="C25" s="12" t="n"/>
      <c r="D25" s="14" t="n"/>
      <c r="E25" s="12" t="n"/>
      <c r="F25" s="10">
        <f>IF(OR($A25="",$C25=""),"",IFERROR(VLOOKUP($C25,Produkte!$A$8:$E$107,3,FALSE),""))</f>
        <v/>
      </c>
      <c r="G25" s="10">
        <f>IF(OR($A25="",$D25="",$F25=""),"",IFERROR(ROUND($D25*$F25,2),""))</f>
        <v/>
      </c>
      <c r="H25" s="19">
        <f>IF(OR($A25="",$C25=""),"",IFERROR(VLOOKUP($C25,Produkte!$A$8:$E$107,4,FALSE),""))</f>
        <v/>
      </c>
      <c r="I25" s="19">
        <f>IF(OR($A25="",$D25="",$H25=""),"",IFERROR($D25*$H25,""))</f>
        <v/>
      </c>
      <c r="J25" s="10">
        <f>IF(OR($A25="",$E25=""),"",IFERROR(VLOOKUP($E25,'Anlagen und Parameter'!$A$8:$B$107,2,FALSE),""))</f>
        <v/>
      </c>
      <c r="K25" s="10">
        <f>IF(OR($A25="",$I25="",$J25=""),"",IFERROR(ROUND($I25*$J25,2),""))</f>
        <v/>
      </c>
      <c r="L25" s="19">
        <f>IF(OR($A25="",$C25=""),"",IFERROR(VLOOKUP($C25,Produkte!$A$8:$E$107,5,FALSE),""))</f>
        <v/>
      </c>
      <c r="M25" s="19">
        <f>IF(OR($A25="",$D25="",$L25=""),"",IFERROR($D25*$L25,""))</f>
        <v/>
      </c>
      <c r="N25" s="10">
        <f>IF($A25="","",IFERROR('Anlagen und Parameter'!$E$8,""))</f>
        <v/>
      </c>
      <c r="O25" s="10">
        <f>IF(OR($A25="",$M25="",$N25=""),"",IFERROR(ROUND($M25*$N25,2),""))</f>
        <v/>
      </c>
      <c r="P25" s="11">
        <f>IF($A25="","",IFERROR('Anlagen und Parameter'!$E$9,""))</f>
        <v/>
      </c>
      <c r="Q25" s="10">
        <f>IF(OR($A25="",$G25="",$K25="",$O25="",$P25=""),"",IFERROR(ROUND(($G25+$K25+$O25)*$P25,2),""))</f>
        <v/>
      </c>
      <c r="R25" s="10">
        <f>IF(OR($A25="",$G25="",$K25="",$O25="",$Q25=""),"",IFERROR(ROUND(SUM($G25,$K25,$O25,$Q25),2),""))</f>
        <v/>
      </c>
      <c r="S25" s="34">
        <f>IF(OR($A25="",$R25="",$D25=""),"",IFERROR($R25/$D25,""))</f>
        <v/>
      </c>
      <c r="T25" s="18" t="n"/>
      <c r="U25" s="10">
        <f>IF(OR($A25="",$D25="",$T25=""),"",IFERROR(ROUND($D25*$T25,2),""))</f>
        <v/>
      </c>
      <c r="V25" s="10">
        <f>IF(OR($A25="",$U25="",$R25=""),"",IFERROR(ROUND($U25-$R25,2),""))</f>
        <v/>
      </c>
      <c r="W25" s="11">
        <f>IF(OR($A25="",$U25="",$U25=0,$V25=""),"",IFERROR($V25/$U25,""))</f>
        <v/>
      </c>
      <c r="X25" s="7">
        <f>IF($A25="","",IFERROR(IF(OR($B25="",$C25="",$D25="",$D25&lt;=0,$E25="",$F25="",$H25="",$J25="",$L25="",$N25="",$P25="",$R25="",$T25="",$T25&lt;0,$V25="",$Y25=""),"Unvollständig",IF($V25&lt;'Anlagen und Parameter'!$E$10,"Prüfen","Tragfähig")),"Unvollständig"))</f>
        <v/>
      </c>
      <c r="Y25" s="12" t="n"/>
    </row>
    <row r="26" ht="20" customHeight="1">
      <c r="A26" s="12" t="n"/>
      <c r="B26" s="32" t="n"/>
      <c r="C26" s="12" t="n"/>
      <c r="D26" s="14" t="n"/>
      <c r="E26" s="12" t="n"/>
      <c r="F26" s="9">
        <f>IF(OR($A26="",$C26=""),"",IFERROR(VLOOKUP($C26,Produkte!$A$8:$E$107,3,FALSE),""))</f>
        <v/>
      </c>
      <c r="G26" s="9">
        <f>IF(OR($A26="",$D26="",$F26=""),"",IFERROR(ROUND($D26*$F26,2),""))</f>
        <v/>
      </c>
      <c r="H26" s="15">
        <f>IF(OR($A26="",$C26=""),"",IFERROR(VLOOKUP($C26,Produkte!$A$8:$E$107,4,FALSE),""))</f>
        <v/>
      </c>
      <c r="I26" s="15">
        <f>IF(OR($A26="",$D26="",$H26=""),"",IFERROR($D26*$H26,""))</f>
        <v/>
      </c>
      <c r="J26" s="9">
        <f>IF(OR($A26="",$E26=""),"",IFERROR(VLOOKUP($E26,'Anlagen und Parameter'!$A$8:$B$107,2,FALSE),""))</f>
        <v/>
      </c>
      <c r="K26" s="9">
        <f>IF(OR($A26="",$I26="",$J26=""),"",IFERROR(ROUND($I26*$J26,2),""))</f>
        <v/>
      </c>
      <c r="L26" s="15">
        <f>IF(OR($A26="",$C26=""),"",IFERROR(VLOOKUP($C26,Produkte!$A$8:$E$107,5,FALSE),""))</f>
        <v/>
      </c>
      <c r="M26" s="15">
        <f>IF(OR($A26="",$D26="",$L26=""),"",IFERROR($D26*$L26,""))</f>
        <v/>
      </c>
      <c r="N26" s="9">
        <f>IF($A26="","",IFERROR('Anlagen und Parameter'!$E$8,""))</f>
        <v/>
      </c>
      <c r="O26" s="9">
        <f>IF(OR($A26="",$M26="",$N26=""),"",IFERROR(ROUND($M26*$N26,2),""))</f>
        <v/>
      </c>
      <c r="P26" s="16">
        <f>IF($A26="","",IFERROR('Anlagen und Parameter'!$E$9,""))</f>
        <v/>
      </c>
      <c r="Q26" s="9">
        <f>IF(OR($A26="",$G26="",$K26="",$O26="",$P26=""),"",IFERROR(ROUND(($G26+$K26+$O26)*$P26,2),""))</f>
        <v/>
      </c>
      <c r="R26" s="9">
        <f>IF(OR($A26="",$G26="",$K26="",$O26="",$Q26=""),"",IFERROR(ROUND(SUM($G26,$K26,$O26,$Q26),2),""))</f>
        <v/>
      </c>
      <c r="S26" s="33">
        <f>IF(OR($A26="",$R26="",$D26=""),"",IFERROR($R26/$D26,""))</f>
        <v/>
      </c>
      <c r="T26" s="18" t="n"/>
      <c r="U26" s="9">
        <f>IF(OR($A26="",$D26="",$T26=""),"",IFERROR(ROUND($D26*$T26,2),""))</f>
        <v/>
      </c>
      <c r="V26" s="9">
        <f>IF(OR($A26="",$U26="",$R26=""),"",IFERROR(ROUND($U26-$R26,2),""))</f>
        <v/>
      </c>
      <c r="W26" s="16">
        <f>IF(OR($A26="",$U26="",$U26=0,$V26=""),"",IFERROR($V26/$U26,""))</f>
        <v/>
      </c>
      <c r="X26" s="5">
        <f>IF($A26="","",IFERROR(IF(OR($B26="",$C26="",$D26="",$D26&lt;=0,$E26="",$F26="",$H26="",$J26="",$L26="",$N26="",$P26="",$R26="",$T26="",$T26&lt;0,$V26="",$Y26=""),"Unvollständig",IF($V26&lt;'Anlagen und Parameter'!$E$10,"Prüfen","Tragfähig")),"Unvollständig"))</f>
        <v/>
      </c>
      <c r="Y26" s="12" t="n"/>
    </row>
    <row r="27" ht="20" customHeight="1">
      <c r="A27" s="12" t="n"/>
      <c r="B27" s="32" t="n"/>
      <c r="C27" s="12" t="n"/>
      <c r="D27" s="14" t="n"/>
      <c r="E27" s="12" t="n"/>
      <c r="F27" s="10">
        <f>IF(OR($A27="",$C27=""),"",IFERROR(VLOOKUP($C27,Produkte!$A$8:$E$107,3,FALSE),""))</f>
        <v/>
      </c>
      <c r="G27" s="10">
        <f>IF(OR($A27="",$D27="",$F27=""),"",IFERROR(ROUND($D27*$F27,2),""))</f>
        <v/>
      </c>
      <c r="H27" s="19">
        <f>IF(OR($A27="",$C27=""),"",IFERROR(VLOOKUP($C27,Produkte!$A$8:$E$107,4,FALSE),""))</f>
        <v/>
      </c>
      <c r="I27" s="19">
        <f>IF(OR($A27="",$D27="",$H27=""),"",IFERROR($D27*$H27,""))</f>
        <v/>
      </c>
      <c r="J27" s="10">
        <f>IF(OR($A27="",$E27=""),"",IFERROR(VLOOKUP($E27,'Anlagen und Parameter'!$A$8:$B$107,2,FALSE),""))</f>
        <v/>
      </c>
      <c r="K27" s="10">
        <f>IF(OR($A27="",$I27="",$J27=""),"",IFERROR(ROUND($I27*$J27,2),""))</f>
        <v/>
      </c>
      <c r="L27" s="19">
        <f>IF(OR($A27="",$C27=""),"",IFERROR(VLOOKUP($C27,Produkte!$A$8:$E$107,5,FALSE),""))</f>
        <v/>
      </c>
      <c r="M27" s="19">
        <f>IF(OR($A27="",$D27="",$L27=""),"",IFERROR($D27*$L27,""))</f>
        <v/>
      </c>
      <c r="N27" s="10">
        <f>IF($A27="","",IFERROR('Anlagen und Parameter'!$E$8,""))</f>
        <v/>
      </c>
      <c r="O27" s="10">
        <f>IF(OR($A27="",$M27="",$N27=""),"",IFERROR(ROUND($M27*$N27,2),""))</f>
        <v/>
      </c>
      <c r="P27" s="11">
        <f>IF($A27="","",IFERROR('Anlagen und Parameter'!$E$9,""))</f>
        <v/>
      </c>
      <c r="Q27" s="10">
        <f>IF(OR($A27="",$G27="",$K27="",$O27="",$P27=""),"",IFERROR(ROUND(($G27+$K27+$O27)*$P27,2),""))</f>
        <v/>
      </c>
      <c r="R27" s="10">
        <f>IF(OR($A27="",$G27="",$K27="",$O27="",$Q27=""),"",IFERROR(ROUND(SUM($G27,$K27,$O27,$Q27),2),""))</f>
        <v/>
      </c>
      <c r="S27" s="34">
        <f>IF(OR($A27="",$R27="",$D27=""),"",IFERROR($R27/$D27,""))</f>
        <v/>
      </c>
      <c r="T27" s="18" t="n"/>
      <c r="U27" s="10">
        <f>IF(OR($A27="",$D27="",$T27=""),"",IFERROR(ROUND($D27*$T27,2),""))</f>
        <v/>
      </c>
      <c r="V27" s="10">
        <f>IF(OR($A27="",$U27="",$R27=""),"",IFERROR(ROUND($U27-$R27,2),""))</f>
        <v/>
      </c>
      <c r="W27" s="11">
        <f>IF(OR($A27="",$U27="",$U27=0,$V27=""),"",IFERROR($V27/$U27,""))</f>
        <v/>
      </c>
      <c r="X27" s="7">
        <f>IF($A27="","",IFERROR(IF(OR($B27="",$C27="",$D27="",$D27&lt;=0,$E27="",$F27="",$H27="",$J27="",$L27="",$N27="",$P27="",$R27="",$T27="",$T27&lt;0,$V27="",$Y27=""),"Unvollständig",IF($V27&lt;'Anlagen und Parameter'!$E$10,"Prüfen","Tragfähig")),"Unvollständig"))</f>
        <v/>
      </c>
      <c r="Y27" s="12" t="n"/>
    </row>
    <row r="28" ht="20" customHeight="1">
      <c r="A28" s="12" t="n"/>
      <c r="B28" s="32" t="n"/>
      <c r="C28" s="12" t="n"/>
      <c r="D28" s="14" t="n"/>
      <c r="E28" s="12" t="n"/>
      <c r="F28" s="9">
        <f>IF(OR($A28="",$C28=""),"",IFERROR(VLOOKUP($C28,Produkte!$A$8:$E$107,3,FALSE),""))</f>
        <v/>
      </c>
      <c r="G28" s="9">
        <f>IF(OR($A28="",$D28="",$F28=""),"",IFERROR(ROUND($D28*$F28,2),""))</f>
        <v/>
      </c>
      <c r="H28" s="15">
        <f>IF(OR($A28="",$C28=""),"",IFERROR(VLOOKUP($C28,Produkte!$A$8:$E$107,4,FALSE),""))</f>
        <v/>
      </c>
      <c r="I28" s="15">
        <f>IF(OR($A28="",$D28="",$H28=""),"",IFERROR($D28*$H28,""))</f>
        <v/>
      </c>
      <c r="J28" s="9">
        <f>IF(OR($A28="",$E28=""),"",IFERROR(VLOOKUP($E28,'Anlagen und Parameter'!$A$8:$B$107,2,FALSE),""))</f>
        <v/>
      </c>
      <c r="K28" s="9">
        <f>IF(OR($A28="",$I28="",$J28=""),"",IFERROR(ROUND($I28*$J28,2),""))</f>
        <v/>
      </c>
      <c r="L28" s="15">
        <f>IF(OR($A28="",$C28=""),"",IFERROR(VLOOKUP($C28,Produkte!$A$8:$E$107,5,FALSE),""))</f>
        <v/>
      </c>
      <c r="M28" s="15">
        <f>IF(OR($A28="",$D28="",$L28=""),"",IFERROR($D28*$L28,""))</f>
        <v/>
      </c>
      <c r="N28" s="9">
        <f>IF($A28="","",IFERROR('Anlagen und Parameter'!$E$8,""))</f>
        <v/>
      </c>
      <c r="O28" s="9">
        <f>IF(OR($A28="",$M28="",$N28=""),"",IFERROR(ROUND($M28*$N28,2),""))</f>
        <v/>
      </c>
      <c r="P28" s="16">
        <f>IF($A28="","",IFERROR('Anlagen und Parameter'!$E$9,""))</f>
        <v/>
      </c>
      <c r="Q28" s="9">
        <f>IF(OR($A28="",$G28="",$K28="",$O28="",$P28=""),"",IFERROR(ROUND(($G28+$K28+$O28)*$P28,2),""))</f>
        <v/>
      </c>
      <c r="R28" s="9">
        <f>IF(OR($A28="",$G28="",$K28="",$O28="",$Q28=""),"",IFERROR(ROUND(SUM($G28,$K28,$O28,$Q28),2),""))</f>
        <v/>
      </c>
      <c r="S28" s="33">
        <f>IF(OR($A28="",$R28="",$D28=""),"",IFERROR($R28/$D28,""))</f>
        <v/>
      </c>
      <c r="T28" s="18" t="n"/>
      <c r="U28" s="9">
        <f>IF(OR($A28="",$D28="",$T28=""),"",IFERROR(ROUND($D28*$T28,2),""))</f>
        <v/>
      </c>
      <c r="V28" s="9">
        <f>IF(OR($A28="",$U28="",$R28=""),"",IFERROR(ROUND($U28-$R28,2),""))</f>
        <v/>
      </c>
      <c r="W28" s="16">
        <f>IF(OR($A28="",$U28="",$U28=0,$V28=""),"",IFERROR($V28/$U28,""))</f>
        <v/>
      </c>
      <c r="X28" s="5">
        <f>IF($A28="","",IFERROR(IF(OR($B28="",$C28="",$D28="",$D28&lt;=0,$E28="",$F28="",$H28="",$J28="",$L28="",$N28="",$P28="",$R28="",$T28="",$T28&lt;0,$V28="",$Y28=""),"Unvollständig",IF($V28&lt;'Anlagen und Parameter'!$E$10,"Prüfen","Tragfähig")),"Unvollständig"))</f>
        <v/>
      </c>
      <c r="Y28" s="12" t="n"/>
    </row>
    <row r="29" ht="20" customHeight="1">
      <c r="A29" s="12" t="n"/>
      <c r="B29" s="32" t="n"/>
      <c r="C29" s="12" t="n"/>
      <c r="D29" s="14" t="n"/>
      <c r="E29" s="12" t="n"/>
      <c r="F29" s="10">
        <f>IF(OR($A29="",$C29=""),"",IFERROR(VLOOKUP($C29,Produkte!$A$8:$E$107,3,FALSE),""))</f>
        <v/>
      </c>
      <c r="G29" s="10">
        <f>IF(OR($A29="",$D29="",$F29=""),"",IFERROR(ROUND($D29*$F29,2),""))</f>
        <v/>
      </c>
      <c r="H29" s="19">
        <f>IF(OR($A29="",$C29=""),"",IFERROR(VLOOKUP($C29,Produkte!$A$8:$E$107,4,FALSE),""))</f>
        <v/>
      </c>
      <c r="I29" s="19">
        <f>IF(OR($A29="",$D29="",$H29=""),"",IFERROR($D29*$H29,""))</f>
        <v/>
      </c>
      <c r="J29" s="10">
        <f>IF(OR($A29="",$E29=""),"",IFERROR(VLOOKUP($E29,'Anlagen und Parameter'!$A$8:$B$107,2,FALSE),""))</f>
        <v/>
      </c>
      <c r="K29" s="10">
        <f>IF(OR($A29="",$I29="",$J29=""),"",IFERROR(ROUND($I29*$J29,2),""))</f>
        <v/>
      </c>
      <c r="L29" s="19">
        <f>IF(OR($A29="",$C29=""),"",IFERROR(VLOOKUP($C29,Produkte!$A$8:$E$107,5,FALSE),""))</f>
        <v/>
      </c>
      <c r="M29" s="19">
        <f>IF(OR($A29="",$D29="",$L29=""),"",IFERROR($D29*$L29,""))</f>
        <v/>
      </c>
      <c r="N29" s="10">
        <f>IF($A29="","",IFERROR('Anlagen und Parameter'!$E$8,""))</f>
        <v/>
      </c>
      <c r="O29" s="10">
        <f>IF(OR($A29="",$M29="",$N29=""),"",IFERROR(ROUND($M29*$N29,2),""))</f>
        <v/>
      </c>
      <c r="P29" s="11">
        <f>IF($A29="","",IFERROR('Anlagen und Parameter'!$E$9,""))</f>
        <v/>
      </c>
      <c r="Q29" s="10">
        <f>IF(OR($A29="",$G29="",$K29="",$O29="",$P29=""),"",IFERROR(ROUND(($G29+$K29+$O29)*$P29,2),""))</f>
        <v/>
      </c>
      <c r="R29" s="10">
        <f>IF(OR($A29="",$G29="",$K29="",$O29="",$Q29=""),"",IFERROR(ROUND(SUM($G29,$K29,$O29,$Q29),2),""))</f>
        <v/>
      </c>
      <c r="S29" s="34">
        <f>IF(OR($A29="",$R29="",$D29=""),"",IFERROR($R29/$D29,""))</f>
        <v/>
      </c>
      <c r="T29" s="18" t="n"/>
      <c r="U29" s="10">
        <f>IF(OR($A29="",$D29="",$T29=""),"",IFERROR(ROUND($D29*$T29,2),""))</f>
        <v/>
      </c>
      <c r="V29" s="10">
        <f>IF(OR($A29="",$U29="",$R29=""),"",IFERROR(ROUND($U29-$R29,2),""))</f>
        <v/>
      </c>
      <c r="W29" s="11">
        <f>IF(OR($A29="",$U29="",$U29=0,$V29=""),"",IFERROR($V29/$U29,""))</f>
        <v/>
      </c>
      <c r="X29" s="7">
        <f>IF($A29="","",IFERROR(IF(OR($B29="",$C29="",$D29="",$D29&lt;=0,$E29="",$F29="",$H29="",$J29="",$L29="",$N29="",$P29="",$R29="",$T29="",$T29&lt;0,$V29="",$Y29=""),"Unvollständig",IF($V29&lt;'Anlagen und Parameter'!$E$10,"Prüfen","Tragfähig")),"Unvollständig"))</f>
        <v/>
      </c>
      <c r="Y29" s="12" t="n"/>
    </row>
    <row r="30" ht="20" customHeight="1">
      <c r="A30" s="12" t="n"/>
      <c r="B30" s="32" t="n"/>
      <c r="C30" s="12" t="n"/>
      <c r="D30" s="14" t="n"/>
      <c r="E30" s="12" t="n"/>
      <c r="F30" s="9">
        <f>IF(OR($A30="",$C30=""),"",IFERROR(VLOOKUP($C30,Produkte!$A$8:$E$107,3,FALSE),""))</f>
        <v/>
      </c>
      <c r="G30" s="9">
        <f>IF(OR($A30="",$D30="",$F30=""),"",IFERROR(ROUND($D30*$F30,2),""))</f>
        <v/>
      </c>
      <c r="H30" s="15">
        <f>IF(OR($A30="",$C30=""),"",IFERROR(VLOOKUP($C30,Produkte!$A$8:$E$107,4,FALSE),""))</f>
        <v/>
      </c>
      <c r="I30" s="15">
        <f>IF(OR($A30="",$D30="",$H30=""),"",IFERROR($D30*$H30,""))</f>
        <v/>
      </c>
      <c r="J30" s="9">
        <f>IF(OR($A30="",$E30=""),"",IFERROR(VLOOKUP($E30,'Anlagen und Parameter'!$A$8:$B$107,2,FALSE),""))</f>
        <v/>
      </c>
      <c r="K30" s="9">
        <f>IF(OR($A30="",$I30="",$J30=""),"",IFERROR(ROUND($I30*$J30,2),""))</f>
        <v/>
      </c>
      <c r="L30" s="15">
        <f>IF(OR($A30="",$C30=""),"",IFERROR(VLOOKUP($C30,Produkte!$A$8:$E$107,5,FALSE),""))</f>
        <v/>
      </c>
      <c r="M30" s="15">
        <f>IF(OR($A30="",$D30="",$L30=""),"",IFERROR($D30*$L30,""))</f>
        <v/>
      </c>
      <c r="N30" s="9">
        <f>IF($A30="","",IFERROR('Anlagen und Parameter'!$E$8,""))</f>
        <v/>
      </c>
      <c r="O30" s="9">
        <f>IF(OR($A30="",$M30="",$N30=""),"",IFERROR(ROUND($M30*$N30,2),""))</f>
        <v/>
      </c>
      <c r="P30" s="16">
        <f>IF($A30="","",IFERROR('Anlagen und Parameter'!$E$9,""))</f>
        <v/>
      </c>
      <c r="Q30" s="9">
        <f>IF(OR($A30="",$G30="",$K30="",$O30="",$P30=""),"",IFERROR(ROUND(($G30+$K30+$O30)*$P30,2),""))</f>
        <v/>
      </c>
      <c r="R30" s="9">
        <f>IF(OR($A30="",$G30="",$K30="",$O30="",$Q30=""),"",IFERROR(ROUND(SUM($G30,$K30,$O30,$Q30),2),""))</f>
        <v/>
      </c>
      <c r="S30" s="33">
        <f>IF(OR($A30="",$R30="",$D30=""),"",IFERROR($R30/$D30,""))</f>
        <v/>
      </c>
      <c r="T30" s="18" t="n"/>
      <c r="U30" s="9">
        <f>IF(OR($A30="",$D30="",$T30=""),"",IFERROR(ROUND($D30*$T30,2),""))</f>
        <v/>
      </c>
      <c r="V30" s="9">
        <f>IF(OR($A30="",$U30="",$R30=""),"",IFERROR(ROUND($U30-$R30,2),""))</f>
        <v/>
      </c>
      <c r="W30" s="16">
        <f>IF(OR($A30="",$U30="",$U30=0,$V30=""),"",IFERROR($V30/$U30,""))</f>
        <v/>
      </c>
      <c r="X30" s="5">
        <f>IF($A30="","",IFERROR(IF(OR($B30="",$C30="",$D30="",$D30&lt;=0,$E30="",$F30="",$H30="",$J30="",$L30="",$N30="",$P30="",$R30="",$T30="",$T30&lt;0,$V30="",$Y30=""),"Unvollständig",IF($V30&lt;'Anlagen und Parameter'!$E$10,"Prüfen","Tragfähig")),"Unvollständig"))</f>
        <v/>
      </c>
      <c r="Y30" s="12" t="n"/>
    </row>
    <row r="31" ht="20" customHeight="1">
      <c r="A31" s="12" t="n"/>
      <c r="B31" s="32" t="n"/>
      <c r="C31" s="12" t="n"/>
      <c r="D31" s="14" t="n"/>
      <c r="E31" s="12" t="n"/>
      <c r="F31" s="10">
        <f>IF(OR($A31="",$C31=""),"",IFERROR(VLOOKUP($C31,Produkte!$A$8:$E$107,3,FALSE),""))</f>
        <v/>
      </c>
      <c r="G31" s="10">
        <f>IF(OR($A31="",$D31="",$F31=""),"",IFERROR(ROUND($D31*$F31,2),""))</f>
        <v/>
      </c>
      <c r="H31" s="19">
        <f>IF(OR($A31="",$C31=""),"",IFERROR(VLOOKUP($C31,Produkte!$A$8:$E$107,4,FALSE),""))</f>
        <v/>
      </c>
      <c r="I31" s="19">
        <f>IF(OR($A31="",$D31="",$H31=""),"",IFERROR($D31*$H31,""))</f>
        <v/>
      </c>
      <c r="J31" s="10">
        <f>IF(OR($A31="",$E31=""),"",IFERROR(VLOOKUP($E31,'Anlagen und Parameter'!$A$8:$B$107,2,FALSE),""))</f>
        <v/>
      </c>
      <c r="K31" s="10">
        <f>IF(OR($A31="",$I31="",$J31=""),"",IFERROR(ROUND($I31*$J31,2),""))</f>
        <v/>
      </c>
      <c r="L31" s="19">
        <f>IF(OR($A31="",$C31=""),"",IFERROR(VLOOKUP($C31,Produkte!$A$8:$E$107,5,FALSE),""))</f>
        <v/>
      </c>
      <c r="M31" s="19">
        <f>IF(OR($A31="",$D31="",$L31=""),"",IFERROR($D31*$L31,""))</f>
        <v/>
      </c>
      <c r="N31" s="10">
        <f>IF($A31="","",IFERROR('Anlagen und Parameter'!$E$8,""))</f>
        <v/>
      </c>
      <c r="O31" s="10">
        <f>IF(OR($A31="",$M31="",$N31=""),"",IFERROR(ROUND($M31*$N31,2),""))</f>
        <v/>
      </c>
      <c r="P31" s="11">
        <f>IF($A31="","",IFERROR('Anlagen und Parameter'!$E$9,""))</f>
        <v/>
      </c>
      <c r="Q31" s="10">
        <f>IF(OR($A31="",$G31="",$K31="",$O31="",$P31=""),"",IFERROR(ROUND(($G31+$K31+$O31)*$P31,2),""))</f>
        <v/>
      </c>
      <c r="R31" s="10">
        <f>IF(OR($A31="",$G31="",$K31="",$O31="",$Q31=""),"",IFERROR(ROUND(SUM($G31,$K31,$O31,$Q31),2),""))</f>
        <v/>
      </c>
      <c r="S31" s="34">
        <f>IF(OR($A31="",$R31="",$D31=""),"",IFERROR($R31/$D31,""))</f>
        <v/>
      </c>
      <c r="T31" s="18" t="n"/>
      <c r="U31" s="10">
        <f>IF(OR($A31="",$D31="",$T31=""),"",IFERROR(ROUND($D31*$T31,2),""))</f>
        <v/>
      </c>
      <c r="V31" s="10">
        <f>IF(OR($A31="",$U31="",$R31=""),"",IFERROR(ROUND($U31-$R31,2),""))</f>
        <v/>
      </c>
      <c r="W31" s="11">
        <f>IF(OR($A31="",$U31="",$U31=0,$V31=""),"",IFERROR($V31/$U31,""))</f>
        <v/>
      </c>
      <c r="X31" s="7">
        <f>IF($A31="","",IFERROR(IF(OR($B31="",$C31="",$D31="",$D31&lt;=0,$E31="",$F31="",$H31="",$J31="",$L31="",$N31="",$P31="",$R31="",$T31="",$T31&lt;0,$V31="",$Y31=""),"Unvollständig",IF($V31&lt;'Anlagen und Parameter'!$E$10,"Prüfen","Tragfähig")),"Unvollständig"))</f>
        <v/>
      </c>
      <c r="Y31" s="12" t="n"/>
    </row>
    <row r="32" ht="20" customHeight="1">
      <c r="A32" s="12" t="n"/>
      <c r="B32" s="32" t="n"/>
      <c r="C32" s="12" t="n"/>
      <c r="D32" s="14" t="n"/>
      <c r="E32" s="12" t="n"/>
      <c r="F32" s="9">
        <f>IF(OR($A32="",$C32=""),"",IFERROR(VLOOKUP($C32,Produkte!$A$8:$E$107,3,FALSE),""))</f>
        <v/>
      </c>
      <c r="G32" s="9">
        <f>IF(OR($A32="",$D32="",$F32=""),"",IFERROR(ROUND($D32*$F32,2),""))</f>
        <v/>
      </c>
      <c r="H32" s="15">
        <f>IF(OR($A32="",$C32=""),"",IFERROR(VLOOKUP($C32,Produkte!$A$8:$E$107,4,FALSE),""))</f>
        <v/>
      </c>
      <c r="I32" s="15">
        <f>IF(OR($A32="",$D32="",$H32=""),"",IFERROR($D32*$H32,""))</f>
        <v/>
      </c>
      <c r="J32" s="9">
        <f>IF(OR($A32="",$E32=""),"",IFERROR(VLOOKUP($E32,'Anlagen und Parameter'!$A$8:$B$107,2,FALSE),""))</f>
        <v/>
      </c>
      <c r="K32" s="9">
        <f>IF(OR($A32="",$I32="",$J32=""),"",IFERROR(ROUND($I32*$J32,2),""))</f>
        <v/>
      </c>
      <c r="L32" s="15">
        <f>IF(OR($A32="",$C32=""),"",IFERROR(VLOOKUP($C32,Produkte!$A$8:$E$107,5,FALSE),""))</f>
        <v/>
      </c>
      <c r="M32" s="15">
        <f>IF(OR($A32="",$D32="",$L32=""),"",IFERROR($D32*$L32,""))</f>
        <v/>
      </c>
      <c r="N32" s="9">
        <f>IF($A32="","",IFERROR('Anlagen und Parameter'!$E$8,""))</f>
        <v/>
      </c>
      <c r="O32" s="9">
        <f>IF(OR($A32="",$M32="",$N32=""),"",IFERROR(ROUND($M32*$N32,2),""))</f>
        <v/>
      </c>
      <c r="P32" s="16">
        <f>IF($A32="","",IFERROR('Anlagen und Parameter'!$E$9,""))</f>
        <v/>
      </c>
      <c r="Q32" s="9">
        <f>IF(OR($A32="",$G32="",$K32="",$O32="",$P32=""),"",IFERROR(ROUND(($G32+$K32+$O32)*$P32,2),""))</f>
        <v/>
      </c>
      <c r="R32" s="9">
        <f>IF(OR($A32="",$G32="",$K32="",$O32="",$Q32=""),"",IFERROR(ROUND(SUM($G32,$K32,$O32,$Q32),2),""))</f>
        <v/>
      </c>
      <c r="S32" s="33">
        <f>IF(OR($A32="",$R32="",$D32=""),"",IFERROR($R32/$D32,""))</f>
        <v/>
      </c>
      <c r="T32" s="18" t="n"/>
      <c r="U32" s="9">
        <f>IF(OR($A32="",$D32="",$T32=""),"",IFERROR(ROUND($D32*$T32,2),""))</f>
        <v/>
      </c>
      <c r="V32" s="9">
        <f>IF(OR($A32="",$U32="",$R32=""),"",IFERROR(ROUND($U32-$R32,2),""))</f>
        <v/>
      </c>
      <c r="W32" s="16">
        <f>IF(OR($A32="",$U32="",$U32=0,$V32=""),"",IFERROR($V32/$U32,""))</f>
        <v/>
      </c>
      <c r="X32" s="5">
        <f>IF($A32="","",IFERROR(IF(OR($B32="",$C32="",$D32="",$D32&lt;=0,$E32="",$F32="",$H32="",$J32="",$L32="",$N32="",$P32="",$R32="",$T32="",$T32&lt;0,$V32="",$Y32=""),"Unvollständig",IF($V32&lt;'Anlagen und Parameter'!$E$10,"Prüfen","Tragfähig")),"Unvollständig"))</f>
        <v/>
      </c>
      <c r="Y32" s="12" t="n"/>
    </row>
    <row r="33" ht="20" customHeight="1">
      <c r="A33" s="12" t="n"/>
      <c r="B33" s="32" t="n"/>
      <c r="C33" s="12" t="n"/>
      <c r="D33" s="14" t="n"/>
      <c r="E33" s="12" t="n"/>
      <c r="F33" s="10">
        <f>IF(OR($A33="",$C33=""),"",IFERROR(VLOOKUP($C33,Produkte!$A$8:$E$107,3,FALSE),""))</f>
        <v/>
      </c>
      <c r="G33" s="10">
        <f>IF(OR($A33="",$D33="",$F33=""),"",IFERROR(ROUND($D33*$F33,2),""))</f>
        <v/>
      </c>
      <c r="H33" s="19">
        <f>IF(OR($A33="",$C33=""),"",IFERROR(VLOOKUP($C33,Produkte!$A$8:$E$107,4,FALSE),""))</f>
        <v/>
      </c>
      <c r="I33" s="19">
        <f>IF(OR($A33="",$D33="",$H33=""),"",IFERROR($D33*$H33,""))</f>
        <v/>
      </c>
      <c r="J33" s="10">
        <f>IF(OR($A33="",$E33=""),"",IFERROR(VLOOKUP($E33,'Anlagen und Parameter'!$A$8:$B$107,2,FALSE),""))</f>
        <v/>
      </c>
      <c r="K33" s="10">
        <f>IF(OR($A33="",$I33="",$J33=""),"",IFERROR(ROUND($I33*$J33,2),""))</f>
        <v/>
      </c>
      <c r="L33" s="19">
        <f>IF(OR($A33="",$C33=""),"",IFERROR(VLOOKUP($C33,Produkte!$A$8:$E$107,5,FALSE),""))</f>
        <v/>
      </c>
      <c r="M33" s="19">
        <f>IF(OR($A33="",$D33="",$L33=""),"",IFERROR($D33*$L33,""))</f>
        <v/>
      </c>
      <c r="N33" s="10">
        <f>IF($A33="","",IFERROR('Anlagen und Parameter'!$E$8,""))</f>
        <v/>
      </c>
      <c r="O33" s="10">
        <f>IF(OR($A33="",$M33="",$N33=""),"",IFERROR(ROUND($M33*$N33,2),""))</f>
        <v/>
      </c>
      <c r="P33" s="11">
        <f>IF($A33="","",IFERROR('Anlagen und Parameter'!$E$9,""))</f>
        <v/>
      </c>
      <c r="Q33" s="10">
        <f>IF(OR($A33="",$G33="",$K33="",$O33="",$P33=""),"",IFERROR(ROUND(($G33+$K33+$O33)*$P33,2),""))</f>
        <v/>
      </c>
      <c r="R33" s="10">
        <f>IF(OR($A33="",$G33="",$K33="",$O33="",$Q33=""),"",IFERROR(ROUND(SUM($G33,$K33,$O33,$Q33),2),""))</f>
        <v/>
      </c>
      <c r="S33" s="34">
        <f>IF(OR($A33="",$R33="",$D33=""),"",IFERROR($R33/$D33,""))</f>
        <v/>
      </c>
      <c r="T33" s="18" t="n"/>
      <c r="U33" s="10">
        <f>IF(OR($A33="",$D33="",$T33=""),"",IFERROR(ROUND($D33*$T33,2),""))</f>
        <v/>
      </c>
      <c r="V33" s="10">
        <f>IF(OR($A33="",$U33="",$R33=""),"",IFERROR(ROUND($U33-$R33,2),""))</f>
        <v/>
      </c>
      <c r="W33" s="11">
        <f>IF(OR($A33="",$U33="",$U33=0,$V33=""),"",IFERROR($V33/$U33,""))</f>
        <v/>
      </c>
      <c r="X33" s="7">
        <f>IF($A33="","",IFERROR(IF(OR($B33="",$C33="",$D33="",$D33&lt;=0,$E33="",$F33="",$H33="",$J33="",$L33="",$N33="",$P33="",$R33="",$T33="",$T33&lt;0,$V33="",$Y33=""),"Unvollständig",IF($V33&lt;'Anlagen und Parameter'!$E$10,"Prüfen","Tragfähig")),"Unvollständig"))</f>
        <v/>
      </c>
      <c r="Y33" s="12" t="n"/>
    </row>
    <row r="34" ht="20" customHeight="1">
      <c r="A34" s="12" t="n"/>
      <c r="B34" s="32" t="n"/>
      <c r="C34" s="12" t="n"/>
      <c r="D34" s="14" t="n"/>
      <c r="E34" s="12" t="n"/>
      <c r="F34" s="9">
        <f>IF(OR($A34="",$C34=""),"",IFERROR(VLOOKUP($C34,Produkte!$A$8:$E$107,3,FALSE),""))</f>
        <v/>
      </c>
      <c r="G34" s="9">
        <f>IF(OR($A34="",$D34="",$F34=""),"",IFERROR(ROUND($D34*$F34,2),""))</f>
        <v/>
      </c>
      <c r="H34" s="15">
        <f>IF(OR($A34="",$C34=""),"",IFERROR(VLOOKUP($C34,Produkte!$A$8:$E$107,4,FALSE),""))</f>
        <v/>
      </c>
      <c r="I34" s="15">
        <f>IF(OR($A34="",$D34="",$H34=""),"",IFERROR($D34*$H34,""))</f>
        <v/>
      </c>
      <c r="J34" s="9">
        <f>IF(OR($A34="",$E34=""),"",IFERROR(VLOOKUP($E34,'Anlagen und Parameter'!$A$8:$B$107,2,FALSE),""))</f>
        <v/>
      </c>
      <c r="K34" s="9">
        <f>IF(OR($A34="",$I34="",$J34=""),"",IFERROR(ROUND($I34*$J34,2),""))</f>
        <v/>
      </c>
      <c r="L34" s="15">
        <f>IF(OR($A34="",$C34=""),"",IFERROR(VLOOKUP($C34,Produkte!$A$8:$E$107,5,FALSE),""))</f>
        <v/>
      </c>
      <c r="M34" s="15">
        <f>IF(OR($A34="",$D34="",$L34=""),"",IFERROR($D34*$L34,""))</f>
        <v/>
      </c>
      <c r="N34" s="9">
        <f>IF($A34="","",IFERROR('Anlagen und Parameter'!$E$8,""))</f>
        <v/>
      </c>
      <c r="O34" s="9">
        <f>IF(OR($A34="",$M34="",$N34=""),"",IFERROR(ROUND($M34*$N34,2),""))</f>
        <v/>
      </c>
      <c r="P34" s="16">
        <f>IF($A34="","",IFERROR('Anlagen und Parameter'!$E$9,""))</f>
        <v/>
      </c>
      <c r="Q34" s="9">
        <f>IF(OR($A34="",$G34="",$K34="",$O34="",$P34=""),"",IFERROR(ROUND(($G34+$K34+$O34)*$P34,2),""))</f>
        <v/>
      </c>
      <c r="R34" s="9">
        <f>IF(OR($A34="",$G34="",$K34="",$O34="",$Q34=""),"",IFERROR(ROUND(SUM($G34,$K34,$O34,$Q34),2),""))</f>
        <v/>
      </c>
      <c r="S34" s="33">
        <f>IF(OR($A34="",$R34="",$D34=""),"",IFERROR($R34/$D34,""))</f>
        <v/>
      </c>
      <c r="T34" s="18" t="n"/>
      <c r="U34" s="9">
        <f>IF(OR($A34="",$D34="",$T34=""),"",IFERROR(ROUND($D34*$T34,2),""))</f>
        <v/>
      </c>
      <c r="V34" s="9">
        <f>IF(OR($A34="",$U34="",$R34=""),"",IFERROR(ROUND($U34-$R34,2),""))</f>
        <v/>
      </c>
      <c r="W34" s="16">
        <f>IF(OR($A34="",$U34="",$U34=0,$V34=""),"",IFERROR($V34/$U34,""))</f>
        <v/>
      </c>
      <c r="X34" s="5">
        <f>IF($A34="","",IFERROR(IF(OR($B34="",$C34="",$D34="",$D34&lt;=0,$E34="",$F34="",$H34="",$J34="",$L34="",$N34="",$P34="",$R34="",$T34="",$T34&lt;0,$V34="",$Y34=""),"Unvollständig",IF($V34&lt;'Anlagen und Parameter'!$E$10,"Prüfen","Tragfähig")),"Unvollständig"))</f>
        <v/>
      </c>
      <c r="Y34" s="12" t="n"/>
    </row>
    <row r="35" ht="20" customHeight="1">
      <c r="A35" s="12" t="n"/>
      <c r="B35" s="32" t="n"/>
      <c r="C35" s="12" t="n"/>
      <c r="D35" s="14" t="n"/>
      <c r="E35" s="12" t="n"/>
      <c r="F35" s="10">
        <f>IF(OR($A35="",$C35=""),"",IFERROR(VLOOKUP($C35,Produkte!$A$8:$E$107,3,FALSE),""))</f>
        <v/>
      </c>
      <c r="G35" s="10">
        <f>IF(OR($A35="",$D35="",$F35=""),"",IFERROR(ROUND($D35*$F35,2),""))</f>
        <v/>
      </c>
      <c r="H35" s="19">
        <f>IF(OR($A35="",$C35=""),"",IFERROR(VLOOKUP($C35,Produkte!$A$8:$E$107,4,FALSE),""))</f>
        <v/>
      </c>
      <c r="I35" s="19">
        <f>IF(OR($A35="",$D35="",$H35=""),"",IFERROR($D35*$H35,""))</f>
        <v/>
      </c>
      <c r="J35" s="10">
        <f>IF(OR($A35="",$E35=""),"",IFERROR(VLOOKUP($E35,'Anlagen und Parameter'!$A$8:$B$107,2,FALSE),""))</f>
        <v/>
      </c>
      <c r="K35" s="10">
        <f>IF(OR($A35="",$I35="",$J35=""),"",IFERROR(ROUND($I35*$J35,2),""))</f>
        <v/>
      </c>
      <c r="L35" s="19">
        <f>IF(OR($A35="",$C35=""),"",IFERROR(VLOOKUP($C35,Produkte!$A$8:$E$107,5,FALSE),""))</f>
        <v/>
      </c>
      <c r="M35" s="19">
        <f>IF(OR($A35="",$D35="",$L35=""),"",IFERROR($D35*$L35,""))</f>
        <v/>
      </c>
      <c r="N35" s="10">
        <f>IF($A35="","",IFERROR('Anlagen und Parameter'!$E$8,""))</f>
        <v/>
      </c>
      <c r="O35" s="10">
        <f>IF(OR($A35="",$M35="",$N35=""),"",IFERROR(ROUND($M35*$N35,2),""))</f>
        <v/>
      </c>
      <c r="P35" s="11">
        <f>IF($A35="","",IFERROR('Anlagen und Parameter'!$E$9,""))</f>
        <v/>
      </c>
      <c r="Q35" s="10">
        <f>IF(OR($A35="",$G35="",$K35="",$O35="",$P35=""),"",IFERROR(ROUND(($G35+$K35+$O35)*$P35,2),""))</f>
        <v/>
      </c>
      <c r="R35" s="10">
        <f>IF(OR($A35="",$G35="",$K35="",$O35="",$Q35=""),"",IFERROR(ROUND(SUM($G35,$K35,$O35,$Q35),2),""))</f>
        <v/>
      </c>
      <c r="S35" s="34">
        <f>IF(OR($A35="",$R35="",$D35=""),"",IFERROR($R35/$D35,""))</f>
        <v/>
      </c>
      <c r="T35" s="18" t="n"/>
      <c r="U35" s="10">
        <f>IF(OR($A35="",$D35="",$T35=""),"",IFERROR(ROUND($D35*$T35,2),""))</f>
        <v/>
      </c>
      <c r="V35" s="10">
        <f>IF(OR($A35="",$U35="",$R35=""),"",IFERROR(ROUND($U35-$R35,2),""))</f>
        <v/>
      </c>
      <c r="W35" s="11">
        <f>IF(OR($A35="",$U35="",$U35=0,$V35=""),"",IFERROR($V35/$U35,""))</f>
        <v/>
      </c>
      <c r="X35" s="7">
        <f>IF($A35="","",IFERROR(IF(OR($B35="",$C35="",$D35="",$D35&lt;=0,$E35="",$F35="",$H35="",$J35="",$L35="",$N35="",$P35="",$R35="",$T35="",$T35&lt;0,$V35="",$Y35=""),"Unvollständig",IF($V35&lt;'Anlagen und Parameter'!$E$10,"Prüfen","Tragfähig")),"Unvollständig"))</f>
        <v/>
      </c>
      <c r="Y35" s="12" t="n"/>
    </row>
    <row r="36" ht="20" customHeight="1">
      <c r="A36" s="12" t="n"/>
      <c r="B36" s="32" t="n"/>
      <c r="C36" s="12" t="n"/>
      <c r="D36" s="14" t="n"/>
      <c r="E36" s="12" t="n"/>
      <c r="F36" s="9">
        <f>IF(OR($A36="",$C36=""),"",IFERROR(VLOOKUP($C36,Produkte!$A$8:$E$107,3,FALSE),""))</f>
        <v/>
      </c>
      <c r="G36" s="9">
        <f>IF(OR($A36="",$D36="",$F36=""),"",IFERROR(ROUND($D36*$F36,2),""))</f>
        <v/>
      </c>
      <c r="H36" s="15">
        <f>IF(OR($A36="",$C36=""),"",IFERROR(VLOOKUP($C36,Produkte!$A$8:$E$107,4,FALSE),""))</f>
        <v/>
      </c>
      <c r="I36" s="15">
        <f>IF(OR($A36="",$D36="",$H36=""),"",IFERROR($D36*$H36,""))</f>
        <v/>
      </c>
      <c r="J36" s="9">
        <f>IF(OR($A36="",$E36=""),"",IFERROR(VLOOKUP($E36,'Anlagen und Parameter'!$A$8:$B$107,2,FALSE),""))</f>
        <v/>
      </c>
      <c r="K36" s="9">
        <f>IF(OR($A36="",$I36="",$J36=""),"",IFERROR(ROUND($I36*$J36,2),""))</f>
        <v/>
      </c>
      <c r="L36" s="15">
        <f>IF(OR($A36="",$C36=""),"",IFERROR(VLOOKUP($C36,Produkte!$A$8:$E$107,5,FALSE),""))</f>
        <v/>
      </c>
      <c r="M36" s="15">
        <f>IF(OR($A36="",$D36="",$L36=""),"",IFERROR($D36*$L36,""))</f>
        <v/>
      </c>
      <c r="N36" s="9">
        <f>IF($A36="","",IFERROR('Anlagen und Parameter'!$E$8,""))</f>
        <v/>
      </c>
      <c r="O36" s="9">
        <f>IF(OR($A36="",$M36="",$N36=""),"",IFERROR(ROUND($M36*$N36,2),""))</f>
        <v/>
      </c>
      <c r="P36" s="16">
        <f>IF($A36="","",IFERROR('Anlagen und Parameter'!$E$9,""))</f>
        <v/>
      </c>
      <c r="Q36" s="9">
        <f>IF(OR($A36="",$G36="",$K36="",$O36="",$P36=""),"",IFERROR(ROUND(($G36+$K36+$O36)*$P36,2),""))</f>
        <v/>
      </c>
      <c r="R36" s="9">
        <f>IF(OR($A36="",$G36="",$K36="",$O36="",$Q36=""),"",IFERROR(ROUND(SUM($G36,$K36,$O36,$Q36),2),""))</f>
        <v/>
      </c>
      <c r="S36" s="33">
        <f>IF(OR($A36="",$R36="",$D36=""),"",IFERROR($R36/$D36,""))</f>
        <v/>
      </c>
      <c r="T36" s="18" t="n"/>
      <c r="U36" s="9">
        <f>IF(OR($A36="",$D36="",$T36=""),"",IFERROR(ROUND($D36*$T36,2),""))</f>
        <v/>
      </c>
      <c r="V36" s="9">
        <f>IF(OR($A36="",$U36="",$R36=""),"",IFERROR(ROUND($U36-$R36,2),""))</f>
        <v/>
      </c>
      <c r="W36" s="16">
        <f>IF(OR($A36="",$U36="",$U36=0,$V36=""),"",IFERROR($V36/$U36,""))</f>
        <v/>
      </c>
      <c r="X36" s="5">
        <f>IF($A36="","",IFERROR(IF(OR($B36="",$C36="",$D36="",$D36&lt;=0,$E36="",$F36="",$H36="",$J36="",$L36="",$N36="",$P36="",$R36="",$T36="",$T36&lt;0,$V36="",$Y36=""),"Unvollständig",IF($V36&lt;'Anlagen und Parameter'!$E$10,"Prüfen","Tragfähig")),"Unvollständig"))</f>
        <v/>
      </c>
      <c r="Y36" s="12" t="n"/>
    </row>
    <row r="37" ht="20" customHeight="1">
      <c r="A37" s="12" t="n"/>
      <c r="B37" s="32" t="n"/>
      <c r="C37" s="12" t="n"/>
      <c r="D37" s="14" t="n"/>
      <c r="E37" s="12" t="n"/>
      <c r="F37" s="10">
        <f>IF(OR($A37="",$C37=""),"",IFERROR(VLOOKUP($C37,Produkte!$A$8:$E$107,3,FALSE),""))</f>
        <v/>
      </c>
      <c r="G37" s="10">
        <f>IF(OR($A37="",$D37="",$F37=""),"",IFERROR(ROUND($D37*$F37,2),""))</f>
        <v/>
      </c>
      <c r="H37" s="19">
        <f>IF(OR($A37="",$C37=""),"",IFERROR(VLOOKUP($C37,Produkte!$A$8:$E$107,4,FALSE),""))</f>
        <v/>
      </c>
      <c r="I37" s="19">
        <f>IF(OR($A37="",$D37="",$H37=""),"",IFERROR($D37*$H37,""))</f>
        <v/>
      </c>
      <c r="J37" s="10">
        <f>IF(OR($A37="",$E37=""),"",IFERROR(VLOOKUP($E37,'Anlagen und Parameter'!$A$8:$B$107,2,FALSE),""))</f>
        <v/>
      </c>
      <c r="K37" s="10">
        <f>IF(OR($A37="",$I37="",$J37=""),"",IFERROR(ROUND($I37*$J37,2),""))</f>
        <v/>
      </c>
      <c r="L37" s="19">
        <f>IF(OR($A37="",$C37=""),"",IFERROR(VLOOKUP($C37,Produkte!$A$8:$E$107,5,FALSE),""))</f>
        <v/>
      </c>
      <c r="M37" s="19">
        <f>IF(OR($A37="",$D37="",$L37=""),"",IFERROR($D37*$L37,""))</f>
        <v/>
      </c>
      <c r="N37" s="10">
        <f>IF($A37="","",IFERROR('Anlagen und Parameter'!$E$8,""))</f>
        <v/>
      </c>
      <c r="O37" s="10">
        <f>IF(OR($A37="",$M37="",$N37=""),"",IFERROR(ROUND($M37*$N37,2),""))</f>
        <v/>
      </c>
      <c r="P37" s="11">
        <f>IF($A37="","",IFERROR('Anlagen und Parameter'!$E$9,""))</f>
        <v/>
      </c>
      <c r="Q37" s="10">
        <f>IF(OR($A37="",$G37="",$K37="",$O37="",$P37=""),"",IFERROR(ROUND(($G37+$K37+$O37)*$P37,2),""))</f>
        <v/>
      </c>
      <c r="R37" s="10">
        <f>IF(OR($A37="",$G37="",$K37="",$O37="",$Q37=""),"",IFERROR(ROUND(SUM($G37,$K37,$O37,$Q37),2),""))</f>
        <v/>
      </c>
      <c r="S37" s="34">
        <f>IF(OR($A37="",$R37="",$D37=""),"",IFERROR($R37/$D37,""))</f>
        <v/>
      </c>
      <c r="T37" s="18" t="n"/>
      <c r="U37" s="10">
        <f>IF(OR($A37="",$D37="",$T37=""),"",IFERROR(ROUND($D37*$T37,2),""))</f>
        <v/>
      </c>
      <c r="V37" s="10">
        <f>IF(OR($A37="",$U37="",$R37=""),"",IFERROR(ROUND($U37-$R37,2),""))</f>
        <v/>
      </c>
      <c r="W37" s="11">
        <f>IF(OR($A37="",$U37="",$U37=0,$V37=""),"",IFERROR($V37/$U37,""))</f>
        <v/>
      </c>
      <c r="X37" s="7">
        <f>IF($A37="","",IFERROR(IF(OR($B37="",$C37="",$D37="",$D37&lt;=0,$E37="",$F37="",$H37="",$J37="",$L37="",$N37="",$P37="",$R37="",$T37="",$T37&lt;0,$V37="",$Y37=""),"Unvollständig",IF($V37&lt;'Anlagen und Parameter'!$E$10,"Prüfen","Tragfähig")),"Unvollständig"))</f>
        <v/>
      </c>
      <c r="Y37" s="12" t="n"/>
    </row>
    <row r="38" ht="20" customHeight="1">
      <c r="A38" s="12" t="n"/>
      <c r="B38" s="32" t="n"/>
      <c r="C38" s="12" t="n"/>
      <c r="D38" s="14" t="n"/>
      <c r="E38" s="12" t="n"/>
      <c r="F38" s="9">
        <f>IF(OR($A38="",$C38=""),"",IFERROR(VLOOKUP($C38,Produkte!$A$8:$E$107,3,FALSE),""))</f>
        <v/>
      </c>
      <c r="G38" s="9">
        <f>IF(OR($A38="",$D38="",$F38=""),"",IFERROR(ROUND($D38*$F38,2),""))</f>
        <v/>
      </c>
      <c r="H38" s="15">
        <f>IF(OR($A38="",$C38=""),"",IFERROR(VLOOKUP($C38,Produkte!$A$8:$E$107,4,FALSE),""))</f>
        <v/>
      </c>
      <c r="I38" s="15">
        <f>IF(OR($A38="",$D38="",$H38=""),"",IFERROR($D38*$H38,""))</f>
        <v/>
      </c>
      <c r="J38" s="9">
        <f>IF(OR($A38="",$E38=""),"",IFERROR(VLOOKUP($E38,'Anlagen und Parameter'!$A$8:$B$107,2,FALSE),""))</f>
        <v/>
      </c>
      <c r="K38" s="9">
        <f>IF(OR($A38="",$I38="",$J38=""),"",IFERROR(ROUND($I38*$J38,2),""))</f>
        <v/>
      </c>
      <c r="L38" s="15">
        <f>IF(OR($A38="",$C38=""),"",IFERROR(VLOOKUP($C38,Produkte!$A$8:$E$107,5,FALSE),""))</f>
        <v/>
      </c>
      <c r="M38" s="15">
        <f>IF(OR($A38="",$D38="",$L38=""),"",IFERROR($D38*$L38,""))</f>
        <v/>
      </c>
      <c r="N38" s="9">
        <f>IF($A38="","",IFERROR('Anlagen und Parameter'!$E$8,""))</f>
        <v/>
      </c>
      <c r="O38" s="9">
        <f>IF(OR($A38="",$M38="",$N38=""),"",IFERROR(ROUND($M38*$N38,2),""))</f>
        <v/>
      </c>
      <c r="P38" s="16">
        <f>IF($A38="","",IFERROR('Anlagen und Parameter'!$E$9,""))</f>
        <v/>
      </c>
      <c r="Q38" s="9">
        <f>IF(OR($A38="",$G38="",$K38="",$O38="",$P38=""),"",IFERROR(ROUND(($G38+$K38+$O38)*$P38,2),""))</f>
        <v/>
      </c>
      <c r="R38" s="9">
        <f>IF(OR($A38="",$G38="",$K38="",$O38="",$Q38=""),"",IFERROR(ROUND(SUM($G38,$K38,$O38,$Q38),2),""))</f>
        <v/>
      </c>
      <c r="S38" s="33">
        <f>IF(OR($A38="",$R38="",$D38=""),"",IFERROR($R38/$D38,""))</f>
        <v/>
      </c>
      <c r="T38" s="18" t="n"/>
      <c r="U38" s="9">
        <f>IF(OR($A38="",$D38="",$T38=""),"",IFERROR(ROUND($D38*$T38,2),""))</f>
        <v/>
      </c>
      <c r="V38" s="9">
        <f>IF(OR($A38="",$U38="",$R38=""),"",IFERROR(ROUND($U38-$R38,2),""))</f>
        <v/>
      </c>
      <c r="W38" s="16">
        <f>IF(OR($A38="",$U38="",$U38=0,$V38=""),"",IFERROR($V38/$U38,""))</f>
        <v/>
      </c>
      <c r="X38" s="5">
        <f>IF($A38="","",IFERROR(IF(OR($B38="",$C38="",$D38="",$D38&lt;=0,$E38="",$F38="",$H38="",$J38="",$L38="",$N38="",$P38="",$R38="",$T38="",$T38&lt;0,$V38="",$Y38=""),"Unvollständig",IF($V38&lt;'Anlagen und Parameter'!$E$10,"Prüfen","Tragfähig")),"Unvollständig"))</f>
        <v/>
      </c>
      <c r="Y38" s="12" t="n"/>
    </row>
    <row r="39" ht="20" customHeight="1">
      <c r="A39" s="12" t="n"/>
      <c r="B39" s="32" t="n"/>
      <c r="C39" s="12" t="n"/>
      <c r="D39" s="14" t="n"/>
      <c r="E39" s="12" t="n"/>
      <c r="F39" s="10">
        <f>IF(OR($A39="",$C39=""),"",IFERROR(VLOOKUP($C39,Produkte!$A$8:$E$107,3,FALSE),""))</f>
        <v/>
      </c>
      <c r="G39" s="10">
        <f>IF(OR($A39="",$D39="",$F39=""),"",IFERROR(ROUND($D39*$F39,2),""))</f>
        <v/>
      </c>
      <c r="H39" s="19">
        <f>IF(OR($A39="",$C39=""),"",IFERROR(VLOOKUP($C39,Produkte!$A$8:$E$107,4,FALSE),""))</f>
        <v/>
      </c>
      <c r="I39" s="19">
        <f>IF(OR($A39="",$D39="",$H39=""),"",IFERROR($D39*$H39,""))</f>
        <v/>
      </c>
      <c r="J39" s="10">
        <f>IF(OR($A39="",$E39=""),"",IFERROR(VLOOKUP($E39,'Anlagen und Parameter'!$A$8:$B$107,2,FALSE),""))</f>
        <v/>
      </c>
      <c r="K39" s="10">
        <f>IF(OR($A39="",$I39="",$J39=""),"",IFERROR(ROUND($I39*$J39,2),""))</f>
        <v/>
      </c>
      <c r="L39" s="19">
        <f>IF(OR($A39="",$C39=""),"",IFERROR(VLOOKUP($C39,Produkte!$A$8:$E$107,5,FALSE),""))</f>
        <v/>
      </c>
      <c r="M39" s="19">
        <f>IF(OR($A39="",$D39="",$L39=""),"",IFERROR($D39*$L39,""))</f>
        <v/>
      </c>
      <c r="N39" s="10">
        <f>IF($A39="","",IFERROR('Anlagen und Parameter'!$E$8,""))</f>
        <v/>
      </c>
      <c r="O39" s="10">
        <f>IF(OR($A39="",$M39="",$N39=""),"",IFERROR(ROUND($M39*$N39,2),""))</f>
        <v/>
      </c>
      <c r="P39" s="11">
        <f>IF($A39="","",IFERROR('Anlagen und Parameter'!$E$9,""))</f>
        <v/>
      </c>
      <c r="Q39" s="10">
        <f>IF(OR($A39="",$G39="",$K39="",$O39="",$P39=""),"",IFERROR(ROUND(($G39+$K39+$O39)*$P39,2),""))</f>
        <v/>
      </c>
      <c r="R39" s="10">
        <f>IF(OR($A39="",$G39="",$K39="",$O39="",$Q39=""),"",IFERROR(ROUND(SUM($G39,$K39,$O39,$Q39),2),""))</f>
        <v/>
      </c>
      <c r="S39" s="34">
        <f>IF(OR($A39="",$R39="",$D39=""),"",IFERROR($R39/$D39,""))</f>
        <v/>
      </c>
      <c r="T39" s="18" t="n"/>
      <c r="U39" s="10">
        <f>IF(OR($A39="",$D39="",$T39=""),"",IFERROR(ROUND($D39*$T39,2),""))</f>
        <v/>
      </c>
      <c r="V39" s="10">
        <f>IF(OR($A39="",$U39="",$R39=""),"",IFERROR(ROUND($U39-$R39,2),""))</f>
        <v/>
      </c>
      <c r="W39" s="11">
        <f>IF(OR($A39="",$U39="",$U39=0,$V39=""),"",IFERROR($V39/$U39,""))</f>
        <v/>
      </c>
      <c r="X39" s="7">
        <f>IF($A39="","",IFERROR(IF(OR($B39="",$C39="",$D39="",$D39&lt;=0,$E39="",$F39="",$H39="",$J39="",$L39="",$N39="",$P39="",$R39="",$T39="",$T39&lt;0,$V39="",$Y39=""),"Unvollständig",IF($V39&lt;'Anlagen und Parameter'!$E$10,"Prüfen","Tragfähig")),"Unvollständig"))</f>
        <v/>
      </c>
      <c r="Y39" s="12" t="n"/>
    </row>
    <row r="40" ht="20" customHeight="1">
      <c r="A40" s="12" t="n"/>
      <c r="B40" s="32" t="n"/>
      <c r="C40" s="12" t="n"/>
      <c r="D40" s="14" t="n"/>
      <c r="E40" s="12" t="n"/>
      <c r="F40" s="9">
        <f>IF(OR($A40="",$C40=""),"",IFERROR(VLOOKUP($C40,Produkte!$A$8:$E$107,3,FALSE),""))</f>
        <v/>
      </c>
      <c r="G40" s="9">
        <f>IF(OR($A40="",$D40="",$F40=""),"",IFERROR(ROUND($D40*$F40,2),""))</f>
        <v/>
      </c>
      <c r="H40" s="15">
        <f>IF(OR($A40="",$C40=""),"",IFERROR(VLOOKUP($C40,Produkte!$A$8:$E$107,4,FALSE),""))</f>
        <v/>
      </c>
      <c r="I40" s="15">
        <f>IF(OR($A40="",$D40="",$H40=""),"",IFERROR($D40*$H40,""))</f>
        <v/>
      </c>
      <c r="J40" s="9">
        <f>IF(OR($A40="",$E40=""),"",IFERROR(VLOOKUP($E40,'Anlagen und Parameter'!$A$8:$B$107,2,FALSE),""))</f>
        <v/>
      </c>
      <c r="K40" s="9">
        <f>IF(OR($A40="",$I40="",$J40=""),"",IFERROR(ROUND($I40*$J40,2),""))</f>
        <v/>
      </c>
      <c r="L40" s="15">
        <f>IF(OR($A40="",$C40=""),"",IFERROR(VLOOKUP($C40,Produkte!$A$8:$E$107,5,FALSE),""))</f>
        <v/>
      </c>
      <c r="M40" s="15">
        <f>IF(OR($A40="",$D40="",$L40=""),"",IFERROR($D40*$L40,""))</f>
        <v/>
      </c>
      <c r="N40" s="9">
        <f>IF($A40="","",IFERROR('Anlagen und Parameter'!$E$8,""))</f>
        <v/>
      </c>
      <c r="O40" s="9">
        <f>IF(OR($A40="",$M40="",$N40=""),"",IFERROR(ROUND($M40*$N40,2),""))</f>
        <v/>
      </c>
      <c r="P40" s="16">
        <f>IF($A40="","",IFERROR('Anlagen und Parameter'!$E$9,""))</f>
        <v/>
      </c>
      <c r="Q40" s="9">
        <f>IF(OR($A40="",$G40="",$K40="",$O40="",$P40=""),"",IFERROR(ROUND(($G40+$K40+$O40)*$P40,2),""))</f>
        <v/>
      </c>
      <c r="R40" s="9">
        <f>IF(OR($A40="",$G40="",$K40="",$O40="",$Q40=""),"",IFERROR(ROUND(SUM($G40,$K40,$O40,$Q40),2),""))</f>
        <v/>
      </c>
      <c r="S40" s="33">
        <f>IF(OR($A40="",$R40="",$D40=""),"",IFERROR($R40/$D40,""))</f>
        <v/>
      </c>
      <c r="T40" s="18" t="n"/>
      <c r="U40" s="9">
        <f>IF(OR($A40="",$D40="",$T40=""),"",IFERROR(ROUND($D40*$T40,2),""))</f>
        <v/>
      </c>
      <c r="V40" s="9">
        <f>IF(OR($A40="",$U40="",$R40=""),"",IFERROR(ROUND($U40-$R40,2),""))</f>
        <v/>
      </c>
      <c r="W40" s="16">
        <f>IF(OR($A40="",$U40="",$U40=0,$V40=""),"",IFERROR($V40/$U40,""))</f>
        <v/>
      </c>
      <c r="X40" s="5">
        <f>IF($A40="","",IFERROR(IF(OR($B40="",$C40="",$D40="",$D40&lt;=0,$E40="",$F40="",$H40="",$J40="",$L40="",$N40="",$P40="",$R40="",$T40="",$T40&lt;0,$V40="",$Y40=""),"Unvollständig",IF($V40&lt;'Anlagen und Parameter'!$E$10,"Prüfen","Tragfähig")),"Unvollständig"))</f>
        <v/>
      </c>
      <c r="Y40" s="12" t="n"/>
    </row>
    <row r="41" ht="20" customHeight="1">
      <c r="A41" s="12" t="n"/>
      <c r="B41" s="32" t="n"/>
      <c r="C41" s="12" t="n"/>
      <c r="D41" s="14" t="n"/>
      <c r="E41" s="12" t="n"/>
      <c r="F41" s="10">
        <f>IF(OR($A41="",$C41=""),"",IFERROR(VLOOKUP($C41,Produkte!$A$8:$E$107,3,FALSE),""))</f>
        <v/>
      </c>
      <c r="G41" s="10">
        <f>IF(OR($A41="",$D41="",$F41=""),"",IFERROR(ROUND($D41*$F41,2),""))</f>
        <v/>
      </c>
      <c r="H41" s="19">
        <f>IF(OR($A41="",$C41=""),"",IFERROR(VLOOKUP($C41,Produkte!$A$8:$E$107,4,FALSE),""))</f>
        <v/>
      </c>
      <c r="I41" s="19">
        <f>IF(OR($A41="",$D41="",$H41=""),"",IFERROR($D41*$H41,""))</f>
        <v/>
      </c>
      <c r="J41" s="10">
        <f>IF(OR($A41="",$E41=""),"",IFERROR(VLOOKUP($E41,'Anlagen und Parameter'!$A$8:$B$107,2,FALSE),""))</f>
        <v/>
      </c>
      <c r="K41" s="10">
        <f>IF(OR($A41="",$I41="",$J41=""),"",IFERROR(ROUND($I41*$J41,2),""))</f>
        <v/>
      </c>
      <c r="L41" s="19">
        <f>IF(OR($A41="",$C41=""),"",IFERROR(VLOOKUP($C41,Produkte!$A$8:$E$107,5,FALSE),""))</f>
        <v/>
      </c>
      <c r="M41" s="19">
        <f>IF(OR($A41="",$D41="",$L41=""),"",IFERROR($D41*$L41,""))</f>
        <v/>
      </c>
      <c r="N41" s="10">
        <f>IF($A41="","",IFERROR('Anlagen und Parameter'!$E$8,""))</f>
        <v/>
      </c>
      <c r="O41" s="10">
        <f>IF(OR($A41="",$M41="",$N41=""),"",IFERROR(ROUND($M41*$N41,2),""))</f>
        <v/>
      </c>
      <c r="P41" s="11">
        <f>IF($A41="","",IFERROR('Anlagen und Parameter'!$E$9,""))</f>
        <v/>
      </c>
      <c r="Q41" s="10">
        <f>IF(OR($A41="",$G41="",$K41="",$O41="",$P41=""),"",IFERROR(ROUND(($G41+$K41+$O41)*$P41,2),""))</f>
        <v/>
      </c>
      <c r="R41" s="10">
        <f>IF(OR($A41="",$G41="",$K41="",$O41="",$Q41=""),"",IFERROR(ROUND(SUM($G41,$K41,$O41,$Q41),2),""))</f>
        <v/>
      </c>
      <c r="S41" s="34">
        <f>IF(OR($A41="",$R41="",$D41=""),"",IFERROR($R41/$D41,""))</f>
        <v/>
      </c>
      <c r="T41" s="18" t="n"/>
      <c r="U41" s="10">
        <f>IF(OR($A41="",$D41="",$T41=""),"",IFERROR(ROUND($D41*$T41,2),""))</f>
        <v/>
      </c>
      <c r="V41" s="10">
        <f>IF(OR($A41="",$U41="",$R41=""),"",IFERROR(ROUND($U41-$R41,2),""))</f>
        <v/>
      </c>
      <c r="W41" s="11">
        <f>IF(OR($A41="",$U41="",$U41=0,$V41=""),"",IFERROR($V41/$U41,""))</f>
        <v/>
      </c>
      <c r="X41" s="7">
        <f>IF($A41="","",IFERROR(IF(OR($B41="",$C41="",$D41="",$D41&lt;=0,$E41="",$F41="",$H41="",$J41="",$L41="",$N41="",$P41="",$R41="",$T41="",$T41&lt;0,$V41="",$Y41=""),"Unvollständig",IF($V41&lt;'Anlagen und Parameter'!$E$10,"Prüfen","Tragfähig")),"Unvollständig"))</f>
        <v/>
      </c>
      <c r="Y41" s="12" t="n"/>
    </row>
    <row r="42" ht="20" customHeight="1">
      <c r="A42" s="12" t="n"/>
      <c r="B42" s="32" t="n"/>
      <c r="C42" s="12" t="n"/>
      <c r="D42" s="14" t="n"/>
      <c r="E42" s="12" t="n"/>
      <c r="F42" s="9">
        <f>IF(OR($A42="",$C42=""),"",IFERROR(VLOOKUP($C42,Produkte!$A$8:$E$107,3,FALSE),""))</f>
        <v/>
      </c>
      <c r="G42" s="9">
        <f>IF(OR($A42="",$D42="",$F42=""),"",IFERROR(ROUND($D42*$F42,2),""))</f>
        <v/>
      </c>
      <c r="H42" s="15">
        <f>IF(OR($A42="",$C42=""),"",IFERROR(VLOOKUP($C42,Produkte!$A$8:$E$107,4,FALSE),""))</f>
        <v/>
      </c>
      <c r="I42" s="15">
        <f>IF(OR($A42="",$D42="",$H42=""),"",IFERROR($D42*$H42,""))</f>
        <v/>
      </c>
      <c r="J42" s="9">
        <f>IF(OR($A42="",$E42=""),"",IFERROR(VLOOKUP($E42,'Anlagen und Parameter'!$A$8:$B$107,2,FALSE),""))</f>
        <v/>
      </c>
      <c r="K42" s="9">
        <f>IF(OR($A42="",$I42="",$J42=""),"",IFERROR(ROUND($I42*$J42,2),""))</f>
        <v/>
      </c>
      <c r="L42" s="15">
        <f>IF(OR($A42="",$C42=""),"",IFERROR(VLOOKUP($C42,Produkte!$A$8:$E$107,5,FALSE),""))</f>
        <v/>
      </c>
      <c r="M42" s="15">
        <f>IF(OR($A42="",$D42="",$L42=""),"",IFERROR($D42*$L42,""))</f>
        <v/>
      </c>
      <c r="N42" s="9">
        <f>IF($A42="","",IFERROR('Anlagen und Parameter'!$E$8,""))</f>
        <v/>
      </c>
      <c r="O42" s="9">
        <f>IF(OR($A42="",$M42="",$N42=""),"",IFERROR(ROUND($M42*$N42,2),""))</f>
        <v/>
      </c>
      <c r="P42" s="16">
        <f>IF($A42="","",IFERROR('Anlagen und Parameter'!$E$9,""))</f>
        <v/>
      </c>
      <c r="Q42" s="9">
        <f>IF(OR($A42="",$G42="",$K42="",$O42="",$P42=""),"",IFERROR(ROUND(($G42+$K42+$O42)*$P42,2),""))</f>
        <v/>
      </c>
      <c r="R42" s="9">
        <f>IF(OR($A42="",$G42="",$K42="",$O42="",$Q42=""),"",IFERROR(ROUND(SUM($G42,$K42,$O42,$Q42),2),""))</f>
        <v/>
      </c>
      <c r="S42" s="33">
        <f>IF(OR($A42="",$R42="",$D42=""),"",IFERROR($R42/$D42,""))</f>
        <v/>
      </c>
      <c r="T42" s="18" t="n"/>
      <c r="U42" s="9">
        <f>IF(OR($A42="",$D42="",$T42=""),"",IFERROR(ROUND($D42*$T42,2),""))</f>
        <v/>
      </c>
      <c r="V42" s="9">
        <f>IF(OR($A42="",$U42="",$R42=""),"",IFERROR(ROUND($U42-$R42,2),""))</f>
        <v/>
      </c>
      <c r="W42" s="16">
        <f>IF(OR($A42="",$U42="",$U42=0,$V42=""),"",IFERROR($V42/$U42,""))</f>
        <v/>
      </c>
      <c r="X42" s="5">
        <f>IF($A42="","",IFERROR(IF(OR($B42="",$C42="",$D42="",$D42&lt;=0,$E42="",$F42="",$H42="",$J42="",$L42="",$N42="",$P42="",$R42="",$T42="",$T42&lt;0,$V42="",$Y42=""),"Unvollständig",IF($V42&lt;'Anlagen und Parameter'!$E$10,"Prüfen","Tragfähig")),"Unvollständig"))</f>
        <v/>
      </c>
      <c r="Y42" s="12" t="n"/>
    </row>
    <row r="43" ht="20" customHeight="1">
      <c r="A43" s="12" t="n"/>
      <c r="B43" s="32" t="n"/>
      <c r="C43" s="12" t="n"/>
      <c r="D43" s="14" t="n"/>
      <c r="E43" s="12" t="n"/>
      <c r="F43" s="10">
        <f>IF(OR($A43="",$C43=""),"",IFERROR(VLOOKUP($C43,Produkte!$A$8:$E$107,3,FALSE),""))</f>
        <v/>
      </c>
      <c r="G43" s="10">
        <f>IF(OR($A43="",$D43="",$F43=""),"",IFERROR(ROUND($D43*$F43,2),""))</f>
        <v/>
      </c>
      <c r="H43" s="19">
        <f>IF(OR($A43="",$C43=""),"",IFERROR(VLOOKUP($C43,Produkte!$A$8:$E$107,4,FALSE),""))</f>
        <v/>
      </c>
      <c r="I43" s="19">
        <f>IF(OR($A43="",$D43="",$H43=""),"",IFERROR($D43*$H43,""))</f>
        <v/>
      </c>
      <c r="J43" s="10">
        <f>IF(OR($A43="",$E43=""),"",IFERROR(VLOOKUP($E43,'Anlagen und Parameter'!$A$8:$B$107,2,FALSE),""))</f>
        <v/>
      </c>
      <c r="K43" s="10">
        <f>IF(OR($A43="",$I43="",$J43=""),"",IFERROR(ROUND($I43*$J43,2),""))</f>
        <v/>
      </c>
      <c r="L43" s="19">
        <f>IF(OR($A43="",$C43=""),"",IFERROR(VLOOKUP($C43,Produkte!$A$8:$E$107,5,FALSE),""))</f>
        <v/>
      </c>
      <c r="M43" s="19">
        <f>IF(OR($A43="",$D43="",$L43=""),"",IFERROR($D43*$L43,""))</f>
        <v/>
      </c>
      <c r="N43" s="10">
        <f>IF($A43="","",IFERROR('Anlagen und Parameter'!$E$8,""))</f>
        <v/>
      </c>
      <c r="O43" s="10">
        <f>IF(OR($A43="",$M43="",$N43=""),"",IFERROR(ROUND($M43*$N43,2),""))</f>
        <v/>
      </c>
      <c r="P43" s="11">
        <f>IF($A43="","",IFERROR('Anlagen und Parameter'!$E$9,""))</f>
        <v/>
      </c>
      <c r="Q43" s="10">
        <f>IF(OR($A43="",$G43="",$K43="",$O43="",$P43=""),"",IFERROR(ROUND(($G43+$K43+$O43)*$P43,2),""))</f>
        <v/>
      </c>
      <c r="R43" s="10">
        <f>IF(OR($A43="",$G43="",$K43="",$O43="",$Q43=""),"",IFERROR(ROUND(SUM($G43,$K43,$O43,$Q43),2),""))</f>
        <v/>
      </c>
      <c r="S43" s="34">
        <f>IF(OR($A43="",$R43="",$D43=""),"",IFERROR($R43/$D43,""))</f>
        <v/>
      </c>
      <c r="T43" s="18" t="n"/>
      <c r="U43" s="10">
        <f>IF(OR($A43="",$D43="",$T43=""),"",IFERROR(ROUND($D43*$T43,2),""))</f>
        <v/>
      </c>
      <c r="V43" s="10">
        <f>IF(OR($A43="",$U43="",$R43=""),"",IFERROR(ROUND($U43-$R43,2),""))</f>
        <v/>
      </c>
      <c r="W43" s="11">
        <f>IF(OR($A43="",$U43="",$U43=0,$V43=""),"",IFERROR($V43/$U43,""))</f>
        <v/>
      </c>
      <c r="X43" s="7">
        <f>IF($A43="","",IFERROR(IF(OR($B43="",$C43="",$D43="",$D43&lt;=0,$E43="",$F43="",$H43="",$J43="",$L43="",$N43="",$P43="",$R43="",$T43="",$T43&lt;0,$V43="",$Y43=""),"Unvollständig",IF($V43&lt;'Anlagen und Parameter'!$E$10,"Prüfen","Tragfähig")),"Unvollständig"))</f>
        <v/>
      </c>
      <c r="Y43" s="12" t="n"/>
    </row>
    <row r="44" ht="20" customHeight="1">
      <c r="A44" s="12" t="n"/>
      <c r="B44" s="32" t="n"/>
      <c r="C44" s="12" t="n"/>
      <c r="D44" s="14" t="n"/>
      <c r="E44" s="12" t="n"/>
      <c r="F44" s="9">
        <f>IF(OR($A44="",$C44=""),"",IFERROR(VLOOKUP($C44,Produkte!$A$8:$E$107,3,FALSE),""))</f>
        <v/>
      </c>
      <c r="G44" s="9">
        <f>IF(OR($A44="",$D44="",$F44=""),"",IFERROR(ROUND($D44*$F44,2),""))</f>
        <v/>
      </c>
      <c r="H44" s="15">
        <f>IF(OR($A44="",$C44=""),"",IFERROR(VLOOKUP($C44,Produkte!$A$8:$E$107,4,FALSE),""))</f>
        <v/>
      </c>
      <c r="I44" s="15">
        <f>IF(OR($A44="",$D44="",$H44=""),"",IFERROR($D44*$H44,""))</f>
        <v/>
      </c>
      <c r="J44" s="9">
        <f>IF(OR($A44="",$E44=""),"",IFERROR(VLOOKUP($E44,'Anlagen und Parameter'!$A$8:$B$107,2,FALSE),""))</f>
        <v/>
      </c>
      <c r="K44" s="9">
        <f>IF(OR($A44="",$I44="",$J44=""),"",IFERROR(ROUND($I44*$J44,2),""))</f>
        <v/>
      </c>
      <c r="L44" s="15">
        <f>IF(OR($A44="",$C44=""),"",IFERROR(VLOOKUP($C44,Produkte!$A$8:$E$107,5,FALSE),""))</f>
        <v/>
      </c>
      <c r="M44" s="15">
        <f>IF(OR($A44="",$D44="",$L44=""),"",IFERROR($D44*$L44,""))</f>
        <v/>
      </c>
      <c r="N44" s="9">
        <f>IF($A44="","",IFERROR('Anlagen und Parameter'!$E$8,""))</f>
        <v/>
      </c>
      <c r="O44" s="9">
        <f>IF(OR($A44="",$M44="",$N44=""),"",IFERROR(ROUND($M44*$N44,2),""))</f>
        <v/>
      </c>
      <c r="P44" s="16">
        <f>IF($A44="","",IFERROR('Anlagen und Parameter'!$E$9,""))</f>
        <v/>
      </c>
      <c r="Q44" s="9">
        <f>IF(OR($A44="",$G44="",$K44="",$O44="",$P44=""),"",IFERROR(ROUND(($G44+$K44+$O44)*$P44,2),""))</f>
        <v/>
      </c>
      <c r="R44" s="9">
        <f>IF(OR($A44="",$G44="",$K44="",$O44="",$Q44=""),"",IFERROR(ROUND(SUM($G44,$K44,$O44,$Q44),2),""))</f>
        <v/>
      </c>
      <c r="S44" s="33">
        <f>IF(OR($A44="",$R44="",$D44=""),"",IFERROR($R44/$D44,""))</f>
        <v/>
      </c>
      <c r="T44" s="18" t="n"/>
      <c r="U44" s="9">
        <f>IF(OR($A44="",$D44="",$T44=""),"",IFERROR(ROUND($D44*$T44,2),""))</f>
        <v/>
      </c>
      <c r="V44" s="9">
        <f>IF(OR($A44="",$U44="",$R44=""),"",IFERROR(ROUND($U44-$R44,2),""))</f>
        <v/>
      </c>
      <c r="W44" s="16">
        <f>IF(OR($A44="",$U44="",$U44=0,$V44=""),"",IFERROR($V44/$U44,""))</f>
        <v/>
      </c>
      <c r="X44" s="5">
        <f>IF($A44="","",IFERROR(IF(OR($B44="",$C44="",$D44="",$D44&lt;=0,$E44="",$F44="",$H44="",$J44="",$L44="",$N44="",$P44="",$R44="",$T44="",$T44&lt;0,$V44="",$Y44=""),"Unvollständig",IF($V44&lt;'Anlagen und Parameter'!$E$10,"Prüfen","Tragfähig")),"Unvollständig"))</f>
        <v/>
      </c>
      <c r="Y44" s="12" t="n"/>
    </row>
    <row r="45" ht="20" customHeight="1">
      <c r="A45" s="12" t="n"/>
      <c r="B45" s="32" t="n"/>
      <c r="C45" s="12" t="n"/>
      <c r="D45" s="14" t="n"/>
      <c r="E45" s="12" t="n"/>
      <c r="F45" s="10">
        <f>IF(OR($A45="",$C45=""),"",IFERROR(VLOOKUP($C45,Produkte!$A$8:$E$107,3,FALSE),""))</f>
        <v/>
      </c>
      <c r="G45" s="10">
        <f>IF(OR($A45="",$D45="",$F45=""),"",IFERROR(ROUND($D45*$F45,2),""))</f>
        <v/>
      </c>
      <c r="H45" s="19">
        <f>IF(OR($A45="",$C45=""),"",IFERROR(VLOOKUP($C45,Produkte!$A$8:$E$107,4,FALSE),""))</f>
        <v/>
      </c>
      <c r="I45" s="19">
        <f>IF(OR($A45="",$D45="",$H45=""),"",IFERROR($D45*$H45,""))</f>
        <v/>
      </c>
      <c r="J45" s="10">
        <f>IF(OR($A45="",$E45=""),"",IFERROR(VLOOKUP($E45,'Anlagen und Parameter'!$A$8:$B$107,2,FALSE),""))</f>
        <v/>
      </c>
      <c r="K45" s="10">
        <f>IF(OR($A45="",$I45="",$J45=""),"",IFERROR(ROUND($I45*$J45,2),""))</f>
        <v/>
      </c>
      <c r="L45" s="19">
        <f>IF(OR($A45="",$C45=""),"",IFERROR(VLOOKUP($C45,Produkte!$A$8:$E$107,5,FALSE),""))</f>
        <v/>
      </c>
      <c r="M45" s="19">
        <f>IF(OR($A45="",$D45="",$L45=""),"",IFERROR($D45*$L45,""))</f>
        <v/>
      </c>
      <c r="N45" s="10">
        <f>IF($A45="","",IFERROR('Anlagen und Parameter'!$E$8,""))</f>
        <v/>
      </c>
      <c r="O45" s="10">
        <f>IF(OR($A45="",$M45="",$N45=""),"",IFERROR(ROUND($M45*$N45,2),""))</f>
        <v/>
      </c>
      <c r="P45" s="11">
        <f>IF($A45="","",IFERROR('Anlagen und Parameter'!$E$9,""))</f>
        <v/>
      </c>
      <c r="Q45" s="10">
        <f>IF(OR($A45="",$G45="",$K45="",$O45="",$P45=""),"",IFERROR(ROUND(($G45+$K45+$O45)*$P45,2),""))</f>
        <v/>
      </c>
      <c r="R45" s="10">
        <f>IF(OR($A45="",$G45="",$K45="",$O45="",$Q45=""),"",IFERROR(ROUND(SUM($G45,$K45,$O45,$Q45),2),""))</f>
        <v/>
      </c>
      <c r="S45" s="34">
        <f>IF(OR($A45="",$R45="",$D45=""),"",IFERROR($R45/$D45,""))</f>
        <v/>
      </c>
      <c r="T45" s="18" t="n"/>
      <c r="U45" s="10">
        <f>IF(OR($A45="",$D45="",$T45=""),"",IFERROR(ROUND($D45*$T45,2),""))</f>
        <v/>
      </c>
      <c r="V45" s="10">
        <f>IF(OR($A45="",$U45="",$R45=""),"",IFERROR(ROUND($U45-$R45,2),""))</f>
        <v/>
      </c>
      <c r="W45" s="11">
        <f>IF(OR($A45="",$U45="",$U45=0,$V45=""),"",IFERROR($V45/$U45,""))</f>
        <v/>
      </c>
      <c r="X45" s="7">
        <f>IF($A45="","",IFERROR(IF(OR($B45="",$C45="",$D45="",$D45&lt;=0,$E45="",$F45="",$H45="",$J45="",$L45="",$N45="",$P45="",$R45="",$T45="",$T45&lt;0,$V45="",$Y45=""),"Unvollständig",IF($V45&lt;'Anlagen und Parameter'!$E$10,"Prüfen","Tragfähig")),"Unvollständig"))</f>
        <v/>
      </c>
      <c r="Y45" s="12" t="n"/>
    </row>
    <row r="46" ht="20" customHeight="1">
      <c r="A46" s="12" t="n"/>
      <c r="B46" s="32" t="n"/>
      <c r="C46" s="12" t="n"/>
      <c r="D46" s="14" t="n"/>
      <c r="E46" s="12" t="n"/>
      <c r="F46" s="9">
        <f>IF(OR($A46="",$C46=""),"",IFERROR(VLOOKUP($C46,Produkte!$A$8:$E$107,3,FALSE),""))</f>
        <v/>
      </c>
      <c r="G46" s="9">
        <f>IF(OR($A46="",$D46="",$F46=""),"",IFERROR(ROUND($D46*$F46,2),""))</f>
        <v/>
      </c>
      <c r="H46" s="15">
        <f>IF(OR($A46="",$C46=""),"",IFERROR(VLOOKUP($C46,Produkte!$A$8:$E$107,4,FALSE),""))</f>
        <v/>
      </c>
      <c r="I46" s="15">
        <f>IF(OR($A46="",$D46="",$H46=""),"",IFERROR($D46*$H46,""))</f>
        <v/>
      </c>
      <c r="J46" s="9">
        <f>IF(OR($A46="",$E46=""),"",IFERROR(VLOOKUP($E46,'Anlagen und Parameter'!$A$8:$B$107,2,FALSE),""))</f>
        <v/>
      </c>
      <c r="K46" s="9">
        <f>IF(OR($A46="",$I46="",$J46=""),"",IFERROR(ROUND($I46*$J46,2),""))</f>
        <v/>
      </c>
      <c r="L46" s="15">
        <f>IF(OR($A46="",$C46=""),"",IFERROR(VLOOKUP($C46,Produkte!$A$8:$E$107,5,FALSE),""))</f>
        <v/>
      </c>
      <c r="M46" s="15">
        <f>IF(OR($A46="",$D46="",$L46=""),"",IFERROR($D46*$L46,""))</f>
        <v/>
      </c>
      <c r="N46" s="9">
        <f>IF($A46="","",IFERROR('Anlagen und Parameter'!$E$8,""))</f>
        <v/>
      </c>
      <c r="O46" s="9">
        <f>IF(OR($A46="",$M46="",$N46=""),"",IFERROR(ROUND($M46*$N46,2),""))</f>
        <v/>
      </c>
      <c r="P46" s="16">
        <f>IF($A46="","",IFERROR('Anlagen und Parameter'!$E$9,""))</f>
        <v/>
      </c>
      <c r="Q46" s="9">
        <f>IF(OR($A46="",$G46="",$K46="",$O46="",$P46=""),"",IFERROR(ROUND(($G46+$K46+$O46)*$P46,2),""))</f>
        <v/>
      </c>
      <c r="R46" s="9">
        <f>IF(OR($A46="",$G46="",$K46="",$O46="",$Q46=""),"",IFERROR(ROUND(SUM($G46,$K46,$O46,$Q46),2),""))</f>
        <v/>
      </c>
      <c r="S46" s="33">
        <f>IF(OR($A46="",$R46="",$D46=""),"",IFERROR($R46/$D46,""))</f>
        <v/>
      </c>
      <c r="T46" s="18" t="n"/>
      <c r="U46" s="9">
        <f>IF(OR($A46="",$D46="",$T46=""),"",IFERROR(ROUND($D46*$T46,2),""))</f>
        <v/>
      </c>
      <c r="V46" s="9">
        <f>IF(OR($A46="",$U46="",$R46=""),"",IFERROR(ROUND($U46-$R46,2),""))</f>
        <v/>
      </c>
      <c r="W46" s="16">
        <f>IF(OR($A46="",$U46="",$U46=0,$V46=""),"",IFERROR($V46/$U46,""))</f>
        <v/>
      </c>
      <c r="X46" s="5">
        <f>IF($A46="","",IFERROR(IF(OR($B46="",$C46="",$D46="",$D46&lt;=0,$E46="",$F46="",$H46="",$J46="",$L46="",$N46="",$P46="",$R46="",$T46="",$T46&lt;0,$V46="",$Y46=""),"Unvollständig",IF($V46&lt;'Anlagen und Parameter'!$E$10,"Prüfen","Tragfähig")),"Unvollständig"))</f>
        <v/>
      </c>
      <c r="Y46" s="12" t="n"/>
    </row>
    <row r="47" ht="20" customHeight="1">
      <c r="A47" s="12" t="n"/>
      <c r="B47" s="32" t="n"/>
      <c r="C47" s="12" t="n"/>
      <c r="D47" s="14" t="n"/>
      <c r="E47" s="12" t="n"/>
      <c r="F47" s="10">
        <f>IF(OR($A47="",$C47=""),"",IFERROR(VLOOKUP($C47,Produkte!$A$8:$E$107,3,FALSE),""))</f>
        <v/>
      </c>
      <c r="G47" s="10">
        <f>IF(OR($A47="",$D47="",$F47=""),"",IFERROR(ROUND($D47*$F47,2),""))</f>
        <v/>
      </c>
      <c r="H47" s="19">
        <f>IF(OR($A47="",$C47=""),"",IFERROR(VLOOKUP($C47,Produkte!$A$8:$E$107,4,FALSE),""))</f>
        <v/>
      </c>
      <c r="I47" s="19">
        <f>IF(OR($A47="",$D47="",$H47=""),"",IFERROR($D47*$H47,""))</f>
        <v/>
      </c>
      <c r="J47" s="10">
        <f>IF(OR($A47="",$E47=""),"",IFERROR(VLOOKUP($E47,'Anlagen und Parameter'!$A$8:$B$107,2,FALSE),""))</f>
        <v/>
      </c>
      <c r="K47" s="10">
        <f>IF(OR($A47="",$I47="",$J47=""),"",IFERROR(ROUND($I47*$J47,2),""))</f>
        <v/>
      </c>
      <c r="L47" s="19">
        <f>IF(OR($A47="",$C47=""),"",IFERROR(VLOOKUP($C47,Produkte!$A$8:$E$107,5,FALSE),""))</f>
        <v/>
      </c>
      <c r="M47" s="19">
        <f>IF(OR($A47="",$D47="",$L47=""),"",IFERROR($D47*$L47,""))</f>
        <v/>
      </c>
      <c r="N47" s="10">
        <f>IF($A47="","",IFERROR('Anlagen und Parameter'!$E$8,""))</f>
        <v/>
      </c>
      <c r="O47" s="10">
        <f>IF(OR($A47="",$M47="",$N47=""),"",IFERROR(ROUND($M47*$N47,2),""))</f>
        <v/>
      </c>
      <c r="P47" s="11">
        <f>IF($A47="","",IFERROR('Anlagen und Parameter'!$E$9,""))</f>
        <v/>
      </c>
      <c r="Q47" s="10">
        <f>IF(OR($A47="",$G47="",$K47="",$O47="",$P47=""),"",IFERROR(ROUND(($G47+$K47+$O47)*$P47,2),""))</f>
        <v/>
      </c>
      <c r="R47" s="10">
        <f>IF(OR($A47="",$G47="",$K47="",$O47="",$Q47=""),"",IFERROR(ROUND(SUM($G47,$K47,$O47,$Q47),2),""))</f>
        <v/>
      </c>
      <c r="S47" s="34">
        <f>IF(OR($A47="",$R47="",$D47=""),"",IFERROR($R47/$D47,""))</f>
        <v/>
      </c>
      <c r="T47" s="18" t="n"/>
      <c r="U47" s="10">
        <f>IF(OR($A47="",$D47="",$T47=""),"",IFERROR(ROUND($D47*$T47,2),""))</f>
        <v/>
      </c>
      <c r="V47" s="10">
        <f>IF(OR($A47="",$U47="",$R47=""),"",IFERROR(ROUND($U47-$R47,2),""))</f>
        <v/>
      </c>
      <c r="W47" s="11">
        <f>IF(OR($A47="",$U47="",$U47=0,$V47=""),"",IFERROR($V47/$U47,""))</f>
        <v/>
      </c>
      <c r="X47" s="7">
        <f>IF($A47="","",IFERROR(IF(OR($B47="",$C47="",$D47="",$D47&lt;=0,$E47="",$F47="",$H47="",$J47="",$L47="",$N47="",$P47="",$R47="",$T47="",$T47&lt;0,$V47="",$Y47=""),"Unvollständig",IF($V47&lt;'Anlagen und Parameter'!$E$10,"Prüfen","Tragfähig")),"Unvollständig"))</f>
        <v/>
      </c>
      <c r="Y47" s="12" t="n"/>
    </row>
    <row r="48" ht="20" customHeight="1">
      <c r="A48" s="12" t="n"/>
      <c r="B48" s="32" t="n"/>
      <c r="C48" s="12" t="n"/>
      <c r="D48" s="14" t="n"/>
      <c r="E48" s="12" t="n"/>
      <c r="F48" s="9">
        <f>IF(OR($A48="",$C48=""),"",IFERROR(VLOOKUP($C48,Produkte!$A$8:$E$107,3,FALSE),""))</f>
        <v/>
      </c>
      <c r="G48" s="9">
        <f>IF(OR($A48="",$D48="",$F48=""),"",IFERROR(ROUND($D48*$F48,2),""))</f>
        <v/>
      </c>
      <c r="H48" s="15">
        <f>IF(OR($A48="",$C48=""),"",IFERROR(VLOOKUP($C48,Produkte!$A$8:$E$107,4,FALSE),""))</f>
        <v/>
      </c>
      <c r="I48" s="15">
        <f>IF(OR($A48="",$D48="",$H48=""),"",IFERROR($D48*$H48,""))</f>
        <v/>
      </c>
      <c r="J48" s="9">
        <f>IF(OR($A48="",$E48=""),"",IFERROR(VLOOKUP($E48,'Anlagen und Parameter'!$A$8:$B$107,2,FALSE),""))</f>
        <v/>
      </c>
      <c r="K48" s="9">
        <f>IF(OR($A48="",$I48="",$J48=""),"",IFERROR(ROUND($I48*$J48,2),""))</f>
        <v/>
      </c>
      <c r="L48" s="15">
        <f>IF(OR($A48="",$C48=""),"",IFERROR(VLOOKUP($C48,Produkte!$A$8:$E$107,5,FALSE),""))</f>
        <v/>
      </c>
      <c r="M48" s="15">
        <f>IF(OR($A48="",$D48="",$L48=""),"",IFERROR($D48*$L48,""))</f>
        <v/>
      </c>
      <c r="N48" s="9">
        <f>IF($A48="","",IFERROR('Anlagen und Parameter'!$E$8,""))</f>
        <v/>
      </c>
      <c r="O48" s="9">
        <f>IF(OR($A48="",$M48="",$N48=""),"",IFERROR(ROUND($M48*$N48,2),""))</f>
        <v/>
      </c>
      <c r="P48" s="16">
        <f>IF($A48="","",IFERROR('Anlagen und Parameter'!$E$9,""))</f>
        <v/>
      </c>
      <c r="Q48" s="9">
        <f>IF(OR($A48="",$G48="",$K48="",$O48="",$P48=""),"",IFERROR(ROUND(($G48+$K48+$O48)*$P48,2),""))</f>
        <v/>
      </c>
      <c r="R48" s="9">
        <f>IF(OR($A48="",$G48="",$K48="",$O48="",$Q48=""),"",IFERROR(ROUND(SUM($G48,$K48,$O48,$Q48),2),""))</f>
        <v/>
      </c>
      <c r="S48" s="33">
        <f>IF(OR($A48="",$R48="",$D48=""),"",IFERROR($R48/$D48,""))</f>
        <v/>
      </c>
      <c r="T48" s="18" t="n"/>
      <c r="U48" s="9">
        <f>IF(OR($A48="",$D48="",$T48=""),"",IFERROR(ROUND($D48*$T48,2),""))</f>
        <v/>
      </c>
      <c r="V48" s="9">
        <f>IF(OR($A48="",$U48="",$R48=""),"",IFERROR(ROUND($U48-$R48,2),""))</f>
        <v/>
      </c>
      <c r="W48" s="16">
        <f>IF(OR($A48="",$U48="",$U48=0,$V48=""),"",IFERROR($V48/$U48,""))</f>
        <v/>
      </c>
      <c r="X48" s="5">
        <f>IF($A48="","",IFERROR(IF(OR($B48="",$C48="",$D48="",$D48&lt;=0,$E48="",$F48="",$H48="",$J48="",$L48="",$N48="",$P48="",$R48="",$T48="",$T48&lt;0,$V48="",$Y48=""),"Unvollständig",IF($V48&lt;'Anlagen und Parameter'!$E$10,"Prüfen","Tragfähig")),"Unvollständig"))</f>
        <v/>
      </c>
      <c r="Y48" s="12" t="n"/>
    </row>
    <row r="49" ht="20" customHeight="1">
      <c r="A49" s="12" t="n"/>
      <c r="B49" s="32" t="n"/>
      <c r="C49" s="12" t="n"/>
      <c r="D49" s="14" t="n"/>
      <c r="E49" s="12" t="n"/>
      <c r="F49" s="10">
        <f>IF(OR($A49="",$C49=""),"",IFERROR(VLOOKUP($C49,Produkte!$A$8:$E$107,3,FALSE),""))</f>
        <v/>
      </c>
      <c r="G49" s="10">
        <f>IF(OR($A49="",$D49="",$F49=""),"",IFERROR(ROUND($D49*$F49,2),""))</f>
        <v/>
      </c>
      <c r="H49" s="19">
        <f>IF(OR($A49="",$C49=""),"",IFERROR(VLOOKUP($C49,Produkte!$A$8:$E$107,4,FALSE),""))</f>
        <v/>
      </c>
      <c r="I49" s="19">
        <f>IF(OR($A49="",$D49="",$H49=""),"",IFERROR($D49*$H49,""))</f>
        <v/>
      </c>
      <c r="J49" s="10">
        <f>IF(OR($A49="",$E49=""),"",IFERROR(VLOOKUP($E49,'Anlagen und Parameter'!$A$8:$B$107,2,FALSE),""))</f>
        <v/>
      </c>
      <c r="K49" s="10">
        <f>IF(OR($A49="",$I49="",$J49=""),"",IFERROR(ROUND($I49*$J49,2),""))</f>
        <v/>
      </c>
      <c r="L49" s="19">
        <f>IF(OR($A49="",$C49=""),"",IFERROR(VLOOKUP($C49,Produkte!$A$8:$E$107,5,FALSE),""))</f>
        <v/>
      </c>
      <c r="M49" s="19">
        <f>IF(OR($A49="",$D49="",$L49=""),"",IFERROR($D49*$L49,""))</f>
        <v/>
      </c>
      <c r="N49" s="10">
        <f>IF($A49="","",IFERROR('Anlagen und Parameter'!$E$8,""))</f>
        <v/>
      </c>
      <c r="O49" s="10">
        <f>IF(OR($A49="",$M49="",$N49=""),"",IFERROR(ROUND($M49*$N49,2),""))</f>
        <v/>
      </c>
      <c r="P49" s="11">
        <f>IF($A49="","",IFERROR('Anlagen und Parameter'!$E$9,""))</f>
        <v/>
      </c>
      <c r="Q49" s="10">
        <f>IF(OR($A49="",$G49="",$K49="",$O49="",$P49=""),"",IFERROR(ROUND(($G49+$K49+$O49)*$P49,2),""))</f>
        <v/>
      </c>
      <c r="R49" s="10">
        <f>IF(OR($A49="",$G49="",$K49="",$O49="",$Q49=""),"",IFERROR(ROUND(SUM($G49,$K49,$O49,$Q49),2),""))</f>
        <v/>
      </c>
      <c r="S49" s="34">
        <f>IF(OR($A49="",$R49="",$D49=""),"",IFERROR($R49/$D49,""))</f>
        <v/>
      </c>
      <c r="T49" s="18" t="n"/>
      <c r="U49" s="10">
        <f>IF(OR($A49="",$D49="",$T49=""),"",IFERROR(ROUND($D49*$T49,2),""))</f>
        <v/>
      </c>
      <c r="V49" s="10">
        <f>IF(OR($A49="",$U49="",$R49=""),"",IFERROR(ROUND($U49-$R49,2),""))</f>
        <v/>
      </c>
      <c r="W49" s="11">
        <f>IF(OR($A49="",$U49="",$U49=0,$V49=""),"",IFERROR($V49/$U49,""))</f>
        <v/>
      </c>
      <c r="X49" s="7">
        <f>IF($A49="","",IFERROR(IF(OR($B49="",$C49="",$D49="",$D49&lt;=0,$E49="",$F49="",$H49="",$J49="",$L49="",$N49="",$P49="",$R49="",$T49="",$T49&lt;0,$V49="",$Y49=""),"Unvollständig",IF($V49&lt;'Anlagen und Parameter'!$E$10,"Prüfen","Tragfähig")),"Unvollständig"))</f>
        <v/>
      </c>
      <c r="Y49" s="12" t="n"/>
    </row>
    <row r="50" ht="20" customHeight="1">
      <c r="A50" s="12" t="n"/>
      <c r="B50" s="32" t="n"/>
      <c r="C50" s="12" t="n"/>
      <c r="D50" s="14" t="n"/>
      <c r="E50" s="12" t="n"/>
      <c r="F50" s="9">
        <f>IF(OR($A50="",$C50=""),"",IFERROR(VLOOKUP($C50,Produkte!$A$8:$E$107,3,FALSE),""))</f>
        <v/>
      </c>
      <c r="G50" s="9">
        <f>IF(OR($A50="",$D50="",$F50=""),"",IFERROR(ROUND($D50*$F50,2),""))</f>
        <v/>
      </c>
      <c r="H50" s="15">
        <f>IF(OR($A50="",$C50=""),"",IFERROR(VLOOKUP($C50,Produkte!$A$8:$E$107,4,FALSE),""))</f>
        <v/>
      </c>
      <c r="I50" s="15">
        <f>IF(OR($A50="",$D50="",$H50=""),"",IFERROR($D50*$H50,""))</f>
        <v/>
      </c>
      <c r="J50" s="9">
        <f>IF(OR($A50="",$E50=""),"",IFERROR(VLOOKUP($E50,'Anlagen und Parameter'!$A$8:$B$107,2,FALSE),""))</f>
        <v/>
      </c>
      <c r="K50" s="9">
        <f>IF(OR($A50="",$I50="",$J50=""),"",IFERROR(ROUND($I50*$J50,2),""))</f>
        <v/>
      </c>
      <c r="L50" s="15">
        <f>IF(OR($A50="",$C50=""),"",IFERROR(VLOOKUP($C50,Produkte!$A$8:$E$107,5,FALSE),""))</f>
        <v/>
      </c>
      <c r="M50" s="15">
        <f>IF(OR($A50="",$D50="",$L50=""),"",IFERROR($D50*$L50,""))</f>
        <v/>
      </c>
      <c r="N50" s="9">
        <f>IF($A50="","",IFERROR('Anlagen und Parameter'!$E$8,""))</f>
        <v/>
      </c>
      <c r="O50" s="9">
        <f>IF(OR($A50="",$M50="",$N50=""),"",IFERROR(ROUND($M50*$N50,2),""))</f>
        <v/>
      </c>
      <c r="P50" s="16">
        <f>IF($A50="","",IFERROR('Anlagen und Parameter'!$E$9,""))</f>
        <v/>
      </c>
      <c r="Q50" s="9">
        <f>IF(OR($A50="",$G50="",$K50="",$O50="",$P50=""),"",IFERROR(ROUND(($G50+$K50+$O50)*$P50,2),""))</f>
        <v/>
      </c>
      <c r="R50" s="9">
        <f>IF(OR($A50="",$G50="",$K50="",$O50="",$Q50=""),"",IFERROR(ROUND(SUM($G50,$K50,$O50,$Q50),2),""))</f>
        <v/>
      </c>
      <c r="S50" s="33">
        <f>IF(OR($A50="",$R50="",$D50=""),"",IFERROR($R50/$D50,""))</f>
        <v/>
      </c>
      <c r="T50" s="18" t="n"/>
      <c r="U50" s="9">
        <f>IF(OR($A50="",$D50="",$T50=""),"",IFERROR(ROUND($D50*$T50,2),""))</f>
        <v/>
      </c>
      <c r="V50" s="9">
        <f>IF(OR($A50="",$U50="",$R50=""),"",IFERROR(ROUND($U50-$R50,2),""))</f>
        <v/>
      </c>
      <c r="W50" s="16">
        <f>IF(OR($A50="",$U50="",$U50=0,$V50=""),"",IFERROR($V50/$U50,""))</f>
        <v/>
      </c>
      <c r="X50" s="5">
        <f>IF($A50="","",IFERROR(IF(OR($B50="",$C50="",$D50="",$D50&lt;=0,$E50="",$F50="",$H50="",$J50="",$L50="",$N50="",$P50="",$R50="",$T50="",$T50&lt;0,$V50="",$Y50=""),"Unvollständig",IF($V50&lt;'Anlagen und Parameter'!$E$10,"Prüfen","Tragfähig")),"Unvollständig"))</f>
        <v/>
      </c>
      <c r="Y50" s="12" t="n"/>
    </row>
    <row r="51" ht="20" customHeight="1">
      <c r="A51" s="12" t="n"/>
      <c r="B51" s="32" t="n"/>
      <c r="C51" s="12" t="n"/>
      <c r="D51" s="14" t="n"/>
      <c r="E51" s="12" t="n"/>
      <c r="F51" s="10">
        <f>IF(OR($A51="",$C51=""),"",IFERROR(VLOOKUP($C51,Produkte!$A$8:$E$107,3,FALSE),""))</f>
        <v/>
      </c>
      <c r="G51" s="10">
        <f>IF(OR($A51="",$D51="",$F51=""),"",IFERROR(ROUND($D51*$F51,2),""))</f>
        <v/>
      </c>
      <c r="H51" s="19">
        <f>IF(OR($A51="",$C51=""),"",IFERROR(VLOOKUP($C51,Produkte!$A$8:$E$107,4,FALSE),""))</f>
        <v/>
      </c>
      <c r="I51" s="19">
        <f>IF(OR($A51="",$D51="",$H51=""),"",IFERROR($D51*$H51,""))</f>
        <v/>
      </c>
      <c r="J51" s="10">
        <f>IF(OR($A51="",$E51=""),"",IFERROR(VLOOKUP($E51,'Anlagen und Parameter'!$A$8:$B$107,2,FALSE),""))</f>
        <v/>
      </c>
      <c r="K51" s="10">
        <f>IF(OR($A51="",$I51="",$J51=""),"",IFERROR(ROUND($I51*$J51,2),""))</f>
        <v/>
      </c>
      <c r="L51" s="19">
        <f>IF(OR($A51="",$C51=""),"",IFERROR(VLOOKUP($C51,Produkte!$A$8:$E$107,5,FALSE),""))</f>
        <v/>
      </c>
      <c r="M51" s="19">
        <f>IF(OR($A51="",$D51="",$L51=""),"",IFERROR($D51*$L51,""))</f>
        <v/>
      </c>
      <c r="N51" s="10">
        <f>IF($A51="","",IFERROR('Anlagen und Parameter'!$E$8,""))</f>
        <v/>
      </c>
      <c r="O51" s="10">
        <f>IF(OR($A51="",$M51="",$N51=""),"",IFERROR(ROUND($M51*$N51,2),""))</f>
        <v/>
      </c>
      <c r="P51" s="11">
        <f>IF($A51="","",IFERROR('Anlagen und Parameter'!$E$9,""))</f>
        <v/>
      </c>
      <c r="Q51" s="10">
        <f>IF(OR($A51="",$G51="",$K51="",$O51="",$P51=""),"",IFERROR(ROUND(($G51+$K51+$O51)*$P51,2),""))</f>
        <v/>
      </c>
      <c r="R51" s="10">
        <f>IF(OR($A51="",$G51="",$K51="",$O51="",$Q51=""),"",IFERROR(ROUND(SUM($G51,$K51,$O51,$Q51),2),""))</f>
        <v/>
      </c>
      <c r="S51" s="34">
        <f>IF(OR($A51="",$R51="",$D51=""),"",IFERROR($R51/$D51,""))</f>
        <v/>
      </c>
      <c r="T51" s="18" t="n"/>
      <c r="U51" s="10">
        <f>IF(OR($A51="",$D51="",$T51=""),"",IFERROR(ROUND($D51*$T51,2),""))</f>
        <v/>
      </c>
      <c r="V51" s="10">
        <f>IF(OR($A51="",$U51="",$R51=""),"",IFERROR(ROUND($U51-$R51,2),""))</f>
        <v/>
      </c>
      <c r="W51" s="11">
        <f>IF(OR($A51="",$U51="",$U51=0,$V51=""),"",IFERROR($V51/$U51,""))</f>
        <v/>
      </c>
      <c r="X51" s="7">
        <f>IF($A51="","",IFERROR(IF(OR($B51="",$C51="",$D51="",$D51&lt;=0,$E51="",$F51="",$H51="",$J51="",$L51="",$N51="",$P51="",$R51="",$T51="",$T51&lt;0,$V51="",$Y51=""),"Unvollständig",IF($V51&lt;'Anlagen und Parameter'!$E$10,"Prüfen","Tragfähig")),"Unvollständig"))</f>
        <v/>
      </c>
      <c r="Y51" s="12" t="n"/>
    </row>
    <row r="52" ht="20" customHeight="1">
      <c r="A52" s="12" t="n"/>
      <c r="B52" s="32" t="n"/>
      <c r="C52" s="12" t="n"/>
      <c r="D52" s="14" t="n"/>
      <c r="E52" s="12" t="n"/>
      <c r="F52" s="9">
        <f>IF(OR($A52="",$C52=""),"",IFERROR(VLOOKUP($C52,Produkte!$A$8:$E$107,3,FALSE),""))</f>
        <v/>
      </c>
      <c r="G52" s="9">
        <f>IF(OR($A52="",$D52="",$F52=""),"",IFERROR(ROUND($D52*$F52,2),""))</f>
        <v/>
      </c>
      <c r="H52" s="15">
        <f>IF(OR($A52="",$C52=""),"",IFERROR(VLOOKUP($C52,Produkte!$A$8:$E$107,4,FALSE),""))</f>
        <v/>
      </c>
      <c r="I52" s="15">
        <f>IF(OR($A52="",$D52="",$H52=""),"",IFERROR($D52*$H52,""))</f>
        <v/>
      </c>
      <c r="J52" s="9">
        <f>IF(OR($A52="",$E52=""),"",IFERROR(VLOOKUP($E52,'Anlagen und Parameter'!$A$8:$B$107,2,FALSE),""))</f>
        <v/>
      </c>
      <c r="K52" s="9">
        <f>IF(OR($A52="",$I52="",$J52=""),"",IFERROR(ROUND($I52*$J52,2),""))</f>
        <v/>
      </c>
      <c r="L52" s="15">
        <f>IF(OR($A52="",$C52=""),"",IFERROR(VLOOKUP($C52,Produkte!$A$8:$E$107,5,FALSE),""))</f>
        <v/>
      </c>
      <c r="M52" s="15">
        <f>IF(OR($A52="",$D52="",$L52=""),"",IFERROR($D52*$L52,""))</f>
        <v/>
      </c>
      <c r="N52" s="9">
        <f>IF($A52="","",IFERROR('Anlagen und Parameter'!$E$8,""))</f>
        <v/>
      </c>
      <c r="O52" s="9">
        <f>IF(OR($A52="",$M52="",$N52=""),"",IFERROR(ROUND($M52*$N52,2),""))</f>
        <v/>
      </c>
      <c r="P52" s="16">
        <f>IF($A52="","",IFERROR('Anlagen und Parameter'!$E$9,""))</f>
        <v/>
      </c>
      <c r="Q52" s="9">
        <f>IF(OR($A52="",$G52="",$K52="",$O52="",$P52=""),"",IFERROR(ROUND(($G52+$K52+$O52)*$P52,2),""))</f>
        <v/>
      </c>
      <c r="R52" s="9">
        <f>IF(OR($A52="",$G52="",$K52="",$O52="",$Q52=""),"",IFERROR(ROUND(SUM($G52,$K52,$O52,$Q52),2),""))</f>
        <v/>
      </c>
      <c r="S52" s="33">
        <f>IF(OR($A52="",$R52="",$D52=""),"",IFERROR($R52/$D52,""))</f>
        <v/>
      </c>
      <c r="T52" s="18" t="n"/>
      <c r="U52" s="9">
        <f>IF(OR($A52="",$D52="",$T52=""),"",IFERROR(ROUND($D52*$T52,2),""))</f>
        <v/>
      </c>
      <c r="V52" s="9">
        <f>IF(OR($A52="",$U52="",$R52=""),"",IFERROR(ROUND($U52-$R52,2),""))</f>
        <v/>
      </c>
      <c r="W52" s="16">
        <f>IF(OR($A52="",$U52="",$U52=0,$V52=""),"",IFERROR($V52/$U52,""))</f>
        <v/>
      </c>
      <c r="X52" s="5">
        <f>IF($A52="","",IFERROR(IF(OR($B52="",$C52="",$D52="",$D52&lt;=0,$E52="",$F52="",$H52="",$J52="",$L52="",$N52="",$P52="",$R52="",$T52="",$T52&lt;0,$V52="",$Y52=""),"Unvollständig",IF($V52&lt;'Anlagen und Parameter'!$E$10,"Prüfen","Tragfähig")),"Unvollständig"))</f>
        <v/>
      </c>
      <c r="Y52" s="12" t="n"/>
    </row>
    <row r="53" ht="20" customHeight="1">
      <c r="A53" s="12" t="n"/>
      <c r="B53" s="32" t="n"/>
      <c r="C53" s="12" t="n"/>
      <c r="D53" s="14" t="n"/>
      <c r="E53" s="12" t="n"/>
      <c r="F53" s="10">
        <f>IF(OR($A53="",$C53=""),"",IFERROR(VLOOKUP($C53,Produkte!$A$8:$E$107,3,FALSE),""))</f>
        <v/>
      </c>
      <c r="G53" s="10">
        <f>IF(OR($A53="",$D53="",$F53=""),"",IFERROR(ROUND($D53*$F53,2),""))</f>
        <v/>
      </c>
      <c r="H53" s="19">
        <f>IF(OR($A53="",$C53=""),"",IFERROR(VLOOKUP($C53,Produkte!$A$8:$E$107,4,FALSE),""))</f>
        <v/>
      </c>
      <c r="I53" s="19">
        <f>IF(OR($A53="",$D53="",$H53=""),"",IFERROR($D53*$H53,""))</f>
        <v/>
      </c>
      <c r="J53" s="10">
        <f>IF(OR($A53="",$E53=""),"",IFERROR(VLOOKUP($E53,'Anlagen und Parameter'!$A$8:$B$107,2,FALSE),""))</f>
        <v/>
      </c>
      <c r="K53" s="10">
        <f>IF(OR($A53="",$I53="",$J53=""),"",IFERROR(ROUND($I53*$J53,2),""))</f>
        <v/>
      </c>
      <c r="L53" s="19">
        <f>IF(OR($A53="",$C53=""),"",IFERROR(VLOOKUP($C53,Produkte!$A$8:$E$107,5,FALSE),""))</f>
        <v/>
      </c>
      <c r="M53" s="19">
        <f>IF(OR($A53="",$D53="",$L53=""),"",IFERROR($D53*$L53,""))</f>
        <v/>
      </c>
      <c r="N53" s="10">
        <f>IF($A53="","",IFERROR('Anlagen und Parameter'!$E$8,""))</f>
        <v/>
      </c>
      <c r="O53" s="10">
        <f>IF(OR($A53="",$M53="",$N53=""),"",IFERROR(ROUND($M53*$N53,2),""))</f>
        <v/>
      </c>
      <c r="P53" s="11">
        <f>IF($A53="","",IFERROR('Anlagen und Parameter'!$E$9,""))</f>
        <v/>
      </c>
      <c r="Q53" s="10">
        <f>IF(OR($A53="",$G53="",$K53="",$O53="",$P53=""),"",IFERROR(ROUND(($G53+$K53+$O53)*$P53,2),""))</f>
        <v/>
      </c>
      <c r="R53" s="10">
        <f>IF(OR($A53="",$G53="",$K53="",$O53="",$Q53=""),"",IFERROR(ROUND(SUM($G53,$K53,$O53,$Q53),2),""))</f>
        <v/>
      </c>
      <c r="S53" s="34">
        <f>IF(OR($A53="",$R53="",$D53=""),"",IFERROR($R53/$D53,""))</f>
        <v/>
      </c>
      <c r="T53" s="18" t="n"/>
      <c r="U53" s="10">
        <f>IF(OR($A53="",$D53="",$T53=""),"",IFERROR(ROUND($D53*$T53,2),""))</f>
        <v/>
      </c>
      <c r="V53" s="10">
        <f>IF(OR($A53="",$U53="",$R53=""),"",IFERROR(ROUND($U53-$R53,2),""))</f>
        <v/>
      </c>
      <c r="W53" s="11">
        <f>IF(OR($A53="",$U53="",$U53=0,$V53=""),"",IFERROR($V53/$U53,""))</f>
        <v/>
      </c>
      <c r="X53" s="7">
        <f>IF($A53="","",IFERROR(IF(OR($B53="",$C53="",$D53="",$D53&lt;=0,$E53="",$F53="",$H53="",$J53="",$L53="",$N53="",$P53="",$R53="",$T53="",$T53&lt;0,$V53="",$Y53=""),"Unvollständig",IF($V53&lt;'Anlagen und Parameter'!$E$10,"Prüfen","Tragfähig")),"Unvollständig"))</f>
        <v/>
      </c>
      <c r="Y53" s="12" t="n"/>
    </row>
    <row r="54" ht="20" customHeight="1">
      <c r="A54" s="12" t="n"/>
      <c r="B54" s="32" t="n"/>
      <c r="C54" s="12" t="n"/>
      <c r="D54" s="14" t="n"/>
      <c r="E54" s="12" t="n"/>
      <c r="F54" s="9">
        <f>IF(OR($A54="",$C54=""),"",IFERROR(VLOOKUP($C54,Produkte!$A$8:$E$107,3,FALSE),""))</f>
        <v/>
      </c>
      <c r="G54" s="9">
        <f>IF(OR($A54="",$D54="",$F54=""),"",IFERROR(ROUND($D54*$F54,2),""))</f>
        <v/>
      </c>
      <c r="H54" s="15">
        <f>IF(OR($A54="",$C54=""),"",IFERROR(VLOOKUP($C54,Produkte!$A$8:$E$107,4,FALSE),""))</f>
        <v/>
      </c>
      <c r="I54" s="15">
        <f>IF(OR($A54="",$D54="",$H54=""),"",IFERROR($D54*$H54,""))</f>
        <v/>
      </c>
      <c r="J54" s="9">
        <f>IF(OR($A54="",$E54=""),"",IFERROR(VLOOKUP($E54,'Anlagen und Parameter'!$A$8:$B$107,2,FALSE),""))</f>
        <v/>
      </c>
      <c r="K54" s="9">
        <f>IF(OR($A54="",$I54="",$J54=""),"",IFERROR(ROUND($I54*$J54,2),""))</f>
        <v/>
      </c>
      <c r="L54" s="15">
        <f>IF(OR($A54="",$C54=""),"",IFERROR(VLOOKUP($C54,Produkte!$A$8:$E$107,5,FALSE),""))</f>
        <v/>
      </c>
      <c r="M54" s="15">
        <f>IF(OR($A54="",$D54="",$L54=""),"",IFERROR($D54*$L54,""))</f>
        <v/>
      </c>
      <c r="N54" s="9">
        <f>IF($A54="","",IFERROR('Anlagen und Parameter'!$E$8,""))</f>
        <v/>
      </c>
      <c r="O54" s="9">
        <f>IF(OR($A54="",$M54="",$N54=""),"",IFERROR(ROUND($M54*$N54,2),""))</f>
        <v/>
      </c>
      <c r="P54" s="16">
        <f>IF($A54="","",IFERROR('Anlagen und Parameter'!$E$9,""))</f>
        <v/>
      </c>
      <c r="Q54" s="9">
        <f>IF(OR($A54="",$G54="",$K54="",$O54="",$P54=""),"",IFERROR(ROUND(($G54+$K54+$O54)*$P54,2),""))</f>
        <v/>
      </c>
      <c r="R54" s="9">
        <f>IF(OR($A54="",$G54="",$K54="",$O54="",$Q54=""),"",IFERROR(ROUND(SUM($G54,$K54,$O54,$Q54),2),""))</f>
        <v/>
      </c>
      <c r="S54" s="33">
        <f>IF(OR($A54="",$R54="",$D54=""),"",IFERROR($R54/$D54,""))</f>
        <v/>
      </c>
      <c r="T54" s="18" t="n"/>
      <c r="U54" s="9">
        <f>IF(OR($A54="",$D54="",$T54=""),"",IFERROR(ROUND($D54*$T54,2),""))</f>
        <v/>
      </c>
      <c r="V54" s="9">
        <f>IF(OR($A54="",$U54="",$R54=""),"",IFERROR(ROUND($U54-$R54,2),""))</f>
        <v/>
      </c>
      <c r="W54" s="16">
        <f>IF(OR($A54="",$U54="",$U54=0,$V54=""),"",IFERROR($V54/$U54,""))</f>
        <v/>
      </c>
      <c r="X54" s="5">
        <f>IF($A54="","",IFERROR(IF(OR($B54="",$C54="",$D54="",$D54&lt;=0,$E54="",$F54="",$H54="",$J54="",$L54="",$N54="",$P54="",$R54="",$T54="",$T54&lt;0,$V54="",$Y54=""),"Unvollständig",IF($V54&lt;'Anlagen und Parameter'!$E$10,"Prüfen","Tragfähig")),"Unvollständig"))</f>
        <v/>
      </c>
      <c r="Y54" s="12" t="n"/>
    </row>
    <row r="55" ht="20" customHeight="1">
      <c r="A55" s="12" t="n"/>
      <c r="B55" s="32" t="n"/>
      <c r="C55" s="12" t="n"/>
      <c r="D55" s="14" t="n"/>
      <c r="E55" s="12" t="n"/>
      <c r="F55" s="10">
        <f>IF(OR($A55="",$C55=""),"",IFERROR(VLOOKUP($C55,Produkte!$A$8:$E$107,3,FALSE),""))</f>
        <v/>
      </c>
      <c r="G55" s="10">
        <f>IF(OR($A55="",$D55="",$F55=""),"",IFERROR(ROUND($D55*$F55,2),""))</f>
        <v/>
      </c>
      <c r="H55" s="19">
        <f>IF(OR($A55="",$C55=""),"",IFERROR(VLOOKUP($C55,Produkte!$A$8:$E$107,4,FALSE),""))</f>
        <v/>
      </c>
      <c r="I55" s="19">
        <f>IF(OR($A55="",$D55="",$H55=""),"",IFERROR($D55*$H55,""))</f>
        <v/>
      </c>
      <c r="J55" s="10">
        <f>IF(OR($A55="",$E55=""),"",IFERROR(VLOOKUP($E55,'Anlagen und Parameter'!$A$8:$B$107,2,FALSE),""))</f>
        <v/>
      </c>
      <c r="K55" s="10">
        <f>IF(OR($A55="",$I55="",$J55=""),"",IFERROR(ROUND($I55*$J55,2),""))</f>
        <v/>
      </c>
      <c r="L55" s="19">
        <f>IF(OR($A55="",$C55=""),"",IFERROR(VLOOKUP($C55,Produkte!$A$8:$E$107,5,FALSE),""))</f>
        <v/>
      </c>
      <c r="M55" s="19">
        <f>IF(OR($A55="",$D55="",$L55=""),"",IFERROR($D55*$L55,""))</f>
        <v/>
      </c>
      <c r="N55" s="10">
        <f>IF($A55="","",IFERROR('Anlagen und Parameter'!$E$8,""))</f>
        <v/>
      </c>
      <c r="O55" s="10">
        <f>IF(OR($A55="",$M55="",$N55=""),"",IFERROR(ROUND($M55*$N55,2),""))</f>
        <v/>
      </c>
      <c r="P55" s="11">
        <f>IF($A55="","",IFERROR('Anlagen und Parameter'!$E$9,""))</f>
        <v/>
      </c>
      <c r="Q55" s="10">
        <f>IF(OR($A55="",$G55="",$K55="",$O55="",$P55=""),"",IFERROR(ROUND(($G55+$K55+$O55)*$P55,2),""))</f>
        <v/>
      </c>
      <c r="R55" s="10">
        <f>IF(OR($A55="",$G55="",$K55="",$O55="",$Q55=""),"",IFERROR(ROUND(SUM($G55,$K55,$O55,$Q55),2),""))</f>
        <v/>
      </c>
      <c r="S55" s="34">
        <f>IF(OR($A55="",$R55="",$D55=""),"",IFERROR($R55/$D55,""))</f>
        <v/>
      </c>
      <c r="T55" s="18" t="n"/>
      <c r="U55" s="10">
        <f>IF(OR($A55="",$D55="",$T55=""),"",IFERROR(ROUND($D55*$T55,2),""))</f>
        <v/>
      </c>
      <c r="V55" s="10">
        <f>IF(OR($A55="",$U55="",$R55=""),"",IFERROR(ROUND($U55-$R55,2),""))</f>
        <v/>
      </c>
      <c r="W55" s="11">
        <f>IF(OR($A55="",$U55="",$U55=0,$V55=""),"",IFERROR($V55/$U55,""))</f>
        <v/>
      </c>
      <c r="X55" s="7">
        <f>IF($A55="","",IFERROR(IF(OR($B55="",$C55="",$D55="",$D55&lt;=0,$E55="",$F55="",$H55="",$J55="",$L55="",$N55="",$P55="",$R55="",$T55="",$T55&lt;0,$V55="",$Y55=""),"Unvollständig",IF($V55&lt;'Anlagen und Parameter'!$E$10,"Prüfen","Tragfähig")),"Unvollständig"))</f>
        <v/>
      </c>
      <c r="Y55" s="12" t="n"/>
    </row>
    <row r="56" ht="20" customHeight="1">
      <c r="A56" s="12" t="n"/>
      <c r="B56" s="32" t="n"/>
      <c r="C56" s="12" t="n"/>
      <c r="D56" s="14" t="n"/>
      <c r="E56" s="12" t="n"/>
      <c r="F56" s="9">
        <f>IF(OR($A56="",$C56=""),"",IFERROR(VLOOKUP($C56,Produkte!$A$8:$E$107,3,FALSE),""))</f>
        <v/>
      </c>
      <c r="G56" s="9">
        <f>IF(OR($A56="",$D56="",$F56=""),"",IFERROR(ROUND($D56*$F56,2),""))</f>
        <v/>
      </c>
      <c r="H56" s="15">
        <f>IF(OR($A56="",$C56=""),"",IFERROR(VLOOKUP($C56,Produkte!$A$8:$E$107,4,FALSE),""))</f>
        <v/>
      </c>
      <c r="I56" s="15">
        <f>IF(OR($A56="",$D56="",$H56=""),"",IFERROR($D56*$H56,""))</f>
        <v/>
      </c>
      <c r="J56" s="9">
        <f>IF(OR($A56="",$E56=""),"",IFERROR(VLOOKUP($E56,'Anlagen und Parameter'!$A$8:$B$107,2,FALSE),""))</f>
        <v/>
      </c>
      <c r="K56" s="9">
        <f>IF(OR($A56="",$I56="",$J56=""),"",IFERROR(ROUND($I56*$J56,2),""))</f>
        <v/>
      </c>
      <c r="L56" s="15">
        <f>IF(OR($A56="",$C56=""),"",IFERROR(VLOOKUP($C56,Produkte!$A$8:$E$107,5,FALSE),""))</f>
        <v/>
      </c>
      <c r="M56" s="15">
        <f>IF(OR($A56="",$D56="",$L56=""),"",IFERROR($D56*$L56,""))</f>
        <v/>
      </c>
      <c r="N56" s="9">
        <f>IF($A56="","",IFERROR('Anlagen und Parameter'!$E$8,""))</f>
        <v/>
      </c>
      <c r="O56" s="9">
        <f>IF(OR($A56="",$M56="",$N56=""),"",IFERROR(ROUND($M56*$N56,2),""))</f>
        <v/>
      </c>
      <c r="P56" s="16">
        <f>IF($A56="","",IFERROR('Anlagen und Parameter'!$E$9,""))</f>
        <v/>
      </c>
      <c r="Q56" s="9">
        <f>IF(OR($A56="",$G56="",$K56="",$O56="",$P56=""),"",IFERROR(ROUND(($G56+$K56+$O56)*$P56,2),""))</f>
        <v/>
      </c>
      <c r="R56" s="9">
        <f>IF(OR($A56="",$G56="",$K56="",$O56="",$Q56=""),"",IFERROR(ROUND(SUM($G56,$K56,$O56,$Q56),2),""))</f>
        <v/>
      </c>
      <c r="S56" s="33">
        <f>IF(OR($A56="",$R56="",$D56=""),"",IFERROR($R56/$D56,""))</f>
        <v/>
      </c>
      <c r="T56" s="18" t="n"/>
      <c r="U56" s="9">
        <f>IF(OR($A56="",$D56="",$T56=""),"",IFERROR(ROUND($D56*$T56,2),""))</f>
        <v/>
      </c>
      <c r="V56" s="9">
        <f>IF(OR($A56="",$U56="",$R56=""),"",IFERROR(ROUND($U56-$R56,2),""))</f>
        <v/>
      </c>
      <c r="W56" s="16">
        <f>IF(OR($A56="",$U56="",$U56=0,$V56=""),"",IFERROR($V56/$U56,""))</f>
        <v/>
      </c>
      <c r="X56" s="5">
        <f>IF($A56="","",IFERROR(IF(OR($B56="",$C56="",$D56="",$D56&lt;=0,$E56="",$F56="",$H56="",$J56="",$L56="",$N56="",$P56="",$R56="",$T56="",$T56&lt;0,$V56="",$Y56=""),"Unvollständig",IF($V56&lt;'Anlagen und Parameter'!$E$10,"Prüfen","Tragfähig")),"Unvollständig"))</f>
        <v/>
      </c>
      <c r="Y56" s="12" t="n"/>
    </row>
    <row r="57" ht="20" customHeight="1">
      <c r="A57" s="12" t="n"/>
      <c r="B57" s="32" t="n"/>
      <c r="C57" s="12" t="n"/>
      <c r="D57" s="14" t="n"/>
      <c r="E57" s="12" t="n"/>
      <c r="F57" s="10">
        <f>IF(OR($A57="",$C57=""),"",IFERROR(VLOOKUP($C57,Produkte!$A$8:$E$107,3,FALSE),""))</f>
        <v/>
      </c>
      <c r="G57" s="10">
        <f>IF(OR($A57="",$D57="",$F57=""),"",IFERROR(ROUND($D57*$F57,2),""))</f>
        <v/>
      </c>
      <c r="H57" s="19">
        <f>IF(OR($A57="",$C57=""),"",IFERROR(VLOOKUP($C57,Produkte!$A$8:$E$107,4,FALSE),""))</f>
        <v/>
      </c>
      <c r="I57" s="19">
        <f>IF(OR($A57="",$D57="",$H57=""),"",IFERROR($D57*$H57,""))</f>
        <v/>
      </c>
      <c r="J57" s="10">
        <f>IF(OR($A57="",$E57=""),"",IFERROR(VLOOKUP($E57,'Anlagen und Parameter'!$A$8:$B$107,2,FALSE),""))</f>
        <v/>
      </c>
      <c r="K57" s="10">
        <f>IF(OR($A57="",$I57="",$J57=""),"",IFERROR(ROUND($I57*$J57,2),""))</f>
        <v/>
      </c>
      <c r="L57" s="19">
        <f>IF(OR($A57="",$C57=""),"",IFERROR(VLOOKUP($C57,Produkte!$A$8:$E$107,5,FALSE),""))</f>
        <v/>
      </c>
      <c r="M57" s="19">
        <f>IF(OR($A57="",$D57="",$L57=""),"",IFERROR($D57*$L57,""))</f>
        <v/>
      </c>
      <c r="N57" s="10">
        <f>IF($A57="","",IFERROR('Anlagen und Parameter'!$E$8,""))</f>
        <v/>
      </c>
      <c r="O57" s="10">
        <f>IF(OR($A57="",$M57="",$N57=""),"",IFERROR(ROUND($M57*$N57,2),""))</f>
        <v/>
      </c>
      <c r="P57" s="11">
        <f>IF($A57="","",IFERROR('Anlagen und Parameter'!$E$9,""))</f>
        <v/>
      </c>
      <c r="Q57" s="10">
        <f>IF(OR($A57="",$G57="",$K57="",$O57="",$P57=""),"",IFERROR(ROUND(($G57+$K57+$O57)*$P57,2),""))</f>
        <v/>
      </c>
      <c r="R57" s="10">
        <f>IF(OR($A57="",$G57="",$K57="",$O57="",$Q57=""),"",IFERROR(ROUND(SUM($G57,$K57,$O57,$Q57),2),""))</f>
        <v/>
      </c>
      <c r="S57" s="34">
        <f>IF(OR($A57="",$R57="",$D57=""),"",IFERROR($R57/$D57,""))</f>
        <v/>
      </c>
      <c r="T57" s="18" t="n"/>
      <c r="U57" s="10">
        <f>IF(OR($A57="",$D57="",$T57=""),"",IFERROR(ROUND($D57*$T57,2),""))</f>
        <v/>
      </c>
      <c r="V57" s="10">
        <f>IF(OR($A57="",$U57="",$R57=""),"",IFERROR(ROUND($U57-$R57,2),""))</f>
        <v/>
      </c>
      <c r="W57" s="11">
        <f>IF(OR($A57="",$U57="",$U57=0,$V57=""),"",IFERROR($V57/$U57,""))</f>
        <v/>
      </c>
      <c r="X57" s="7">
        <f>IF($A57="","",IFERROR(IF(OR($B57="",$C57="",$D57="",$D57&lt;=0,$E57="",$F57="",$H57="",$J57="",$L57="",$N57="",$P57="",$R57="",$T57="",$T57&lt;0,$V57="",$Y57=""),"Unvollständig",IF($V57&lt;'Anlagen und Parameter'!$E$10,"Prüfen","Tragfähig")),"Unvollständig"))</f>
        <v/>
      </c>
      <c r="Y57" s="12" t="n"/>
    </row>
    <row r="58" ht="20" customHeight="1">
      <c r="A58" s="12" t="n"/>
      <c r="B58" s="32" t="n"/>
      <c r="C58" s="12" t="n"/>
      <c r="D58" s="14" t="n"/>
      <c r="E58" s="12" t="n"/>
      <c r="F58" s="9">
        <f>IF(OR($A58="",$C58=""),"",IFERROR(VLOOKUP($C58,Produkte!$A$8:$E$107,3,FALSE),""))</f>
        <v/>
      </c>
      <c r="G58" s="9">
        <f>IF(OR($A58="",$D58="",$F58=""),"",IFERROR(ROUND($D58*$F58,2),""))</f>
        <v/>
      </c>
      <c r="H58" s="15">
        <f>IF(OR($A58="",$C58=""),"",IFERROR(VLOOKUP($C58,Produkte!$A$8:$E$107,4,FALSE),""))</f>
        <v/>
      </c>
      <c r="I58" s="15">
        <f>IF(OR($A58="",$D58="",$H58=""),"",IFERROR($D58*$H58,""))</f>
        <v/>
      </c>
      <c r="J58" s="9">
        <f>IF(OR($A58="",$E58=""),"",IFERROR(VLOOKUP($E58,'Anlagen und Parameter'!$A$8:$B$107,2,FALSE),""))</f>
        <v/>
      </c>
      <c r="K58" s="9">
        <f>IF(OR($A58="",$I58="",$J58=""),"",IFERROR(ROUND($I58*$J58,2),""))</f>
        <v/>
      </c>
      <c r="L58" s="15">
        <f>IF(OR($A58="",$C58=""),"",IFERROR(VLOOKUP($C58,Produkte!$A$8:$E$107,5,FALSE),""))</f>
        <v/>
      </c>
      <c r="M58" s="15">
        <f>IF(OR($A58="",$D58="",$L58=""),"",IFERROR($D58*$L58,""))</f>
        <v/>
      </c>
      <c r="N58" s="9">
        <f>IF($A58="","",IFERROR('Anlagen und Parameter'!$E$8,""))</f>
        <v/>
      </c>
      <c r="O58" s="9">
        <f>IF(OR($A58="",$M58="",$N58=""),"",IFERROR(ROUND($M58*$N58,2),""))</f>
        <v/>
      </c>
      <c r="P58" s="16">
        <f>IF($A58="","",IFERROR('Anlagen und Parameter'!$E$9,""))</f>
        <v/>
      </c>
      <c r="Q58" s="9">
        <f>IF(OR($A58="",$G58="",$K58="",$O58="",$P58=""),"",IFERROR(ROUND(($G58+$K58+$O58)*$P58,2),""))</f>
        <v/>
      </c>
      <c r="R58" s="9">
        <f>IF(OR($A58="",$G58="",$K58="",$O58="",$Q58=""),"",IFERROR(ROUND(SUM($G58,$K58,$O58,$Q58),2),""))</f>
        <v/>
      </c>
      <c r="S58" s="33">
        <f>IF(OR($A58="",$R58="",$D58=""),"",IFERROR($R58/$D58,""))</f>
        <v/>
      </c>
      <c r="T58" s="18" t="n"/>
      <c r="U58" s="9">
        <f>IF(OR($A58="",$D58="",$T58=""),"",IFERROR(ROUND($D58*$T58,2),""))</f>
        <v/>
      </c>
      <c r="V58" s="9">
        <f>IF(OR($A58="",$U58="",$R58=""),"",IFERROR(ROUND($U58-$R58,2),""))</f>
        <v/>
      </c>
      <c r="W58" s="16">
        <f>IF(OR($A58="",$U58="",$U58=0,$V58=""),"",IFERROR($V58/$U58,""))</f>
        <v/>
      </c>
      <c r="X58" s="5">
        <f>IF($A58="","",IFERROR(IF(OR($B58="",$C58="",$D58="",$D58&lt;=0,$E58="",$F58="",$H58="",$J58="",$L58="",$N58="",$P58="",$R58="",$T58="",$T58&lt;0,$V58="",$Y58=""),"Unvollständig",IF($V58&lt;'Anlagen und Parameter'!$E$10,"Prüfen","Tragfähig")),"Unvollständig"))</f>
        <v/>
      </c>
      <c r="Y58" s="12" t="n"/>
    </row>
    <row r="59" ht="20" customHeight="1">
      <c r="A59" s="12" t="n"/>
      <c r="B59" s="32" t="n"/>
      <c r="C59" s="12" t="n"/>
      <c r="D59" s="14" t="n"/>
      <c r="E59" s="12" t="n"/>
      <c r="F59" s="10">
        <f>IF(OR($A59="",$C59=""),"",IFERROR(VLOOKUP($C59,Produkte!$A$8:$E$107,3,FALSE),""))</f>
        <v/>
      </c>
      <c r="G59" s="10">
        <f>IF(OR($A59="",$D59="",$F59=""),"",IFERROR(ROUND($D59*$F59,2),""))</f>
        <v/>
      </c>
      <c r="H59" s="19">
        <f>IF(OR($A59="",$C59=""),"",IFERROR(VLOOKUP($C59,Produkte!$A$8:$E$107,4,FALSE),""))</f>
        <v/>
      </c>
      <c r="I59" s="19">
        <f>IF(OR($A59="",$D59="",$H59=""),"",IFERROR($D59*$H59,""))</f>
        <v/>
      </c>
      <c r="J59" s="10">
        <f>IF(OR($A59="",$E59=""),"",IFERROR(VLOOKUP($E59,'Anlagen und Parameter'!$A$8:$B$107,2,FALSE),""))</f>
        <v/>
      </c>
      <c r="K59" s="10">
        <f>IF(OR($A59="",$I59="",$J59=""),"",IFERROR(ROUND($I59*$J59,2),""))</f>
        <v/>
      </c>
      <c r="L59" s="19">
        <f>IF(OR($A59="",$C59=""),"",IFERROR(VLOOKUP($C59,Produkte!$A$8:$E$107,5,FALSE),""))</f>
        <v/>
      </c>
      <c r="M59" s="19">
        <f>IF(OR($A59="",$D59="",$L59=""),"",IFERROR($D59*$L59,""))</f>
        <v/>
      </c>
      <c r="N59" s="10">
        <f>IF($A59="","",IFERROR('Anlagen und Parameter'!$E$8,""))</f>
        <v/>
      </c>
      <c r="O59" s="10">
        <f>IF(OR($A59="",$M59="",$N59=""),"",IFERROR(ROUND($M59*$N59,2),""))</f>
        <v/>
      </c>
      <c r="P59" s="11">
        <f>IF($A59="","",IFERROR('Anlagen und Parameter'!$E$9,""))</f>
        <v/>
      </c>
      <c r="Q59" s="10">
        <f>IF(OR($A59="",$G59="",$K59="",$O59="",$P59=""),"",IFERROR(ROUND(($G59+$K59+$O59)*$P59,2),""))</f>
        <v/>
      </c>
      <c r="R59" s="10">
        <f>IF(OR($A59="",$G59="",$K59="",$O59="",$Q59=""),"",IFERROR(ROUND(SUM($G59,$K59,$O59,$Q59),2),""))</f>
        <v/>
      </c>
      <c r="S59" s="34">
        <f>IF(OR($A59="",$R59="",$D59=""),"",IFERROR($R59/$D59,""))</f>
        <v/>
      </c>
      <c r="T59" s="18" t="n"/>
      <c r="U59" s="10">
        <f>IF(OR($A59="",$D59="",$T59=""),"",IFERROR(ROUND($D59*$T59,2),""))</f>
        <v/>
      </c>
      <c r="V59" s="10">
        <f>IF(OR($A59="",$U59="",$R59=""),"",IFERROR(ROUND($U59-$R59,2),""))</f>
        <v/>
      </c>
      <c r="W59" s="11">
        <f>IF(OR($A59="",$U59="",$U59=0,$V59=""),"",IFERROR($V59/$U59,""))</f>
        <v/>
      </c>
      <c r="X59" s="7">
        <f>IF($A59="","",IFERROR(IF(OR($B59="",$C59="",$D59="",$D59&lt;=0,$E59="",$F59="",$H59="",$J59="",$L59="",$N59="",$P59="",$R59="",$T59="",$T59&lt;0,$V59="",$Y59=""),"Unvollständig",IF($V59&lt;'Anlagen und Parameter'!$E$10,"Prüfen","Tragfähig")),"Unvollständig"))</f>
        <v/>
      </c>
      <c r="Y59" s="12" t="n"/>
    </row>
    <row r="60" ht="20" customHeight="1">
      <c r="A60" s="12" t="n"/>
      <c r="B60" s="32" t="n"/>
      <c r="C60" s="12" t="n"/>
      <c r="D60" s="14" t="n"/>
      <c r="E60" s="12" t="n"/>
      <c r="F60" s="9">
        <f>IF(OR($A60="",$C60=""),"",IFERROR(VLOOKUP($C60,Produkte!$A$8:$E$107,3,FALSE),""))</f>
        <v/>
      </c>
      <c r="G60" s="9">
        <f>IF(OR($A60="",$D60="",$F60=""),"",IFERROR(ROUND($D60*$F60,2),""))</f>
        <v/>
      </c>
      <c r="H60" s="15">
        <f>IF(OR($A60="",$C60=""),"",IFERROR(VLOOKUP($C60,Produkte!$A$8:$E$107,4,FALSE),""))</f>
        <v/>
      </c>
      <c r="I60" s="15">
        <f>IF(OR($A60="",$D60="",$H60=""),"",IFERROR($D60*$H60,""))</f>
        <v/>
      </c>
      <c r="J60" s="9">
        <f>IF(OR($A60="",$E60=""),"",IFERROR(VLOOKUP($E60,'Anlagen und Parameter'!$A$8:$B$107,2,FALSE),""))</f>
        <v/>
      </c>
      <c r="K60" s="9">
        <f>IF(OR($A60="",$I60="",$J60=""),"",IFERROR(ROUND($I60*$J60,2),""))</f>
        <v/>
      </c>
      <c r="L60" s="15">
        <f>IF(OR($A60="",$C60=""),"",IFERROR(VLOOKUP($C60,Produkte!$A$8:$E$107,5,FALSE),""))</f>
        <v/>
      </c>
      <c r="M60" s="15">
        <f>IF(OR($A60="",$D60="",$L60=""),"",IFERROR($D60*$L60,""))</f>
        <v/>
      </c>
      <c r="N60" s="9">
        <f>IF($A60="","",IFERROR('Anlagen und Parameter'!$E$8,""))</f>
        <v/>
      </c>
      <c r="O60" s="9">
        <f>IF(OR($A60="",$M60="",$N60=""),"",IFERROR(ROUND($M60*$N60,2),""))</f>
        <v/>
      </c>
      <c r="P60" s="16">
        <f>IF($A60="","",IFERROR('Anlagen und Parameter'!$E$9,""))</f>
        <v/>
      </c>
      <c r="Q60" s="9">
        <f>IF(OR($A60="",$G60="",$K60="",$O60="",$P60=""),"",IFERROR(ROUND(($G60+$K60+$O60)*$P60,2),""))</f>
        <v/>
      </c>
      <c r="R60" s="9">
        <f>IF(OR($A60="",$G60="",$K60="",$O60="",$Q60=""),"",IFERROR(ROUND(SUM($G60,$K60,$O60,$Q60),2),""))</f>
        <v/>
      </c>
      <c r="S60" s="33">
        <f>IF(OR($A60="",$R60="",$D60=""),"",IFERROR($R60/$D60,""))</f>
        <v/>
      </c>
      <c r="T60" s="18" t="n"/>
      <c r="U60" s="9">
        <f>IF(OR($A60="",$D60="",$T60=""),"",IFERROR(ROUND($D60*$T60,2),""))</f>
        <v/>
      </c>
      <c r="V60" s="9">
        <f>IF(OR($A60="",$U60="",$R60=""),"",IFERROR(ROUND($U60-$R60,2),""))</f>
        <v/>
      </c>
      <c r="W60" s="16">
        <f>IF(OR($A60="",$U60="",$U60=0,$V60=""),"",IFERROR($V60/$U60,""))</f>
        <v/>
      </c>
      <c r="X60" s="5">
        <f>IF($A60="","",IFERROR(IF(OR($B60="",$C60="",$D60="",$D60&lt;=0,$E60="",$F60="",$H60="",$J60="",$L60="",$N60="",$P60="",$R60="",$T60="",$T60&lt;0,$V60="",$Y60=""),"Unvollständig",IF($V60&lt;'Anlagen und Parameter'!$E$10,"Prüfen","Tragfähig")),"Unvollständig"))</f>
        <v/>
      </c>
      <c r="Y60" s="12" t="n"/>
    </row>
    <row r="61" ht="20" customHeight="1">
      <c r="A61" s="12" t="n"/>
      <c r="B61" s="32" t="n"/>
      <c r="C61" s="12" t="n"/>
      <c r="D61" s="14" t="n"/>
      <c r="E61" s="12" t="n"/>
      <c r="F61" s="10">
        <f>IF(OR($A61="",$C61=""),"",IFERROR(VLOOKUP($C61,Produkte!$A$8:$E$107,3,FALSE),""))</f>
        <v/>
      </c>
      <c r="G61" s="10">
        <f>IF(OR($A61="",$D61="",$F61=""),"",IFERROR(ROUND($D61*$F61,2),""))</f>
        <v/>
      </c>
      <c r="H61" s="19">
        <f>IF(OR($A61="",$C61=""),"",IFERROR(VLOOKUP($C61,Produkte!$A$8:$E$107,4,FALSE),""))</f>
        <v/>
      </c>
      <c r="I61" s="19">
        <f>IF(OR($A61="",$D61="",$H61=""),"",IFERROR($D61*$H61,""))</f>
        <v/>
      </c>
      <c r="J61" s="10">
        <f>IF(OR($A61="",$E61=""),"",IFERROR(VLOOKUP($E61,'Anlagen und Parameter'!$A$8:$B$107,2,FALSE),""))</f>
        <v/>
      </c>
      <c r="K61" s="10">
        <f>IF(OR($A61="",$I61="",$J61=""),"",IFERROR(ROUND($I61*$J61,2),""))</f>
        <v/>
      </c>
      <c r="L61" s="19">
        <f>IF(OR($A61="",$C61=""),"",IFERROR(VLOOKUP($C61,Produkte!$A$8:$E$107,5,FALSE),""))</f>
        <v/>
      </c>
      <c r="M61" s="19">
        <f>IF(OR($A61="",$D61="",$L61=""),"",IFERROR($D61*$L61,""))</f>
        <v/>
      </c>
      <c r="N61" s="10">
        <f>IF($A61="","",IFERROR('Anlagen und Parameter'!$E$8,""))</f>
        <v/>
      </c>
      <c r="O61" s="10">
        <f>IF(OR($A61="",$M61="",$N61=""),"",IFERROR(ROUND($M61*$N61,2),""))</f>
        <v/>
      </c>
      <c r="P61" s="11">
        <f>IF($A61="","",IFERROR('Anlagen und Parameter'!$E$9,""))</f>
        <v/>
      </c>
      <c r="Q61" s="10">
        <f>IF(OR($A61="",$G61="",$K61="",$O61="",$P61=""),"",IFERROR(ROUND(($G61+$K61+$O61)*$P61,2),""))</f>
        <v/>
      </c>
      <c r="R61" s="10">
        <f>IF(OR($A61="",$G61="",$K61="",$O61="",$Q61=""),"",IFERROR(ROUND(SUM($G61,$K61,$O61,$Q61),2),""))</f>
        <v/>
      </c>
      <c r="S61" s="34">
        <f>IF(OR($A61="",$R61="",$D61=""),"",IFERROR($R61/$D61,""))</f>
        <v/>
      </c>
      <c r="T61" s="18" t="n"/>
      <c r="U61" s="10">
        <f>IF(OR($A61="",$D61="",$T61=""),"",IFERROR(ROUND($D61*$T61,2),""))</f>
        <v/>
      </c>
      <c r="V61" s="10">
        <f>IF(OR($A61="",$U61="",$R61=""),"",IFERROR(ROUND($U61-$R61,2),""))</f>
        <v/>
      </c>
      <c r="W61" s="11">
        <f>IF(OR($A61="",$U61="",$U61=0,$V61=""),"",IFERROR($V61/$U61,""))</f>
        <v/>
      </c>
      <c r="X61" s="7">
        <f>IF($A61="","",IFERROR(IF(OR($B61="",$C61="",$D61="",$D61&lt;=0,$E61="",$F61="",$H61="",$J61="",$L61="",$N61="",$P61="",$R61="",$T61="",$T61&lt;0,$V61="",$Y61=""),"Unvollständig",IF($V61&lt;'Anlagen und Parameter'!$E$10,"Prüfen","Tragfähig")),"Unvollständig"))</f>
        <v/>
      </c>
      <c r="Y61" s="12" t="n"/>
    </row>
    <row r="62" ht="20" customHeight="1">
      <c r="A62" s="12" t="n"/>
      <c r="B62" s="32" t="n"/>
      <c r="C62" s="12" t="n"/>
      <c r="D62" s="14" t="n"/>
      <c r="E62" s="12" t="n"/>
      <c r="F62" s="9">
        <f>IF(OR($A62="",$C62=""),"",IFERROR(VLOOKUP($C62,Produkte!$A$8:$E$107,3,FALSE),""))</f>
        <v/>
      </c>
      <c r="G62" s="9">
        <f>IF(OR($A62="",$D62="",$F62=""),"",IFERROR(ROUND($D62*$F62,2),""))</f>
        <v/>
      </c>
      <c r="H62" s="15">
        <f>IF(OR($A62="",$C62=""),"",IFERROR(VLOOKUP($C62,Produkte!$A$8:$E$107,4,FALSE),""))</f>
        <v/>
      </c>
      <c r="I62" s="15">
        <f>IF(OR($A62="",$D62="",$H62=""),"",IFERROR($D62*$H62,""))</f>
        <v/>
      </c>
      <c r="J62" s="9">
        <f>IF(OR($A62="",$E62=""),"",IFERROR(VLOOKUP($E62,'Anlagen und Parameter'!$A$8:$B$107,2,FALSE),""))</f>
        <v/>
      </c>
      <c r="K62" s="9">
        <f>IF(OR($A62="",$I62="",$J62=""),"",IFERROR(ROUND($I62*$J62,2),""))</f>
        <v/>
      </c>
      <c r="L62" s="15">
        <f>IF(OR($A62="",$C62=""),"",IFERROR(VLOOKUP($C62,Produkte!$A$8:$E$107,5,FALSE),""))</f>
        <v/>
      </c>
      <c r="M62" s="15">
        <f>IF(OR($A62="",$D62="",$L62=""),"",IFERROR($D62*$L62,""))</f>
        <v/>
      </c>
      <c r="N62" s="9">
        <f>IF($A62="","",IFERROR('Anlagen und Parameter'!$E$8,""))</f>
        <v/>
      </c>
      <c r="O62" s="9">
        <f>IF(OR($A62="",$M62="",$N62=""),"",IFERROR(ROUND($M62*$N62,2),""))</f>
        <v/>
      </c>
      <c r="P62" s="16">
        <f>IF($A62="","",IFERROR('Anlagen und Parameter'!$E$9,""))</f>
        <v/>
      </c>
      <c r="Q62" s="9">
        <f>IF(OR($A62="",$G62="",$K62="",$O62="",$P62=""),"",IFERROR(ROUND(($G62+$K62+$O62)*$P62,2),""))</f>
        <v/>
      </c>
      <c r="R62" s="9">
        <f>IF(OR($A62="",$G62="",$K62="",$O62="",$Q62=""),"",IFERROR(ROUND(SUM($G62,$K62,$O62,$Q62),2),""))</f>
        <v/>
      </c>
      <c r="S62" s="33">
        <f>IF(OR($A62="",$R62="",$D62=""),"",IFERROR($R62/$D62,""))</f>
        <v/>
      </c>
      <c r="T62" s="18" t="n"/>
      <c r="U62" s="9">
        <f>IF(OR($A62="",$D62="",$T62=""),"",IFERROR(ROUND($D62*$T62,2),""))</f>
        <v/>
      </c>
      <c r="V62" s="9">
        <f>IF(OR($A62="",$U62="",$R62=""),"",IFERROR(ROUND($U62-$R62,2),""))</f>
        <v/>
      </c>
      <c r="W62" s="16">
        <f>IF(OR($A62="",$U62="",$U62=0,$V62=""),"",IFERROR($V62/$U62,""))</f>
        <v/>
      </c>
      <c r="X62" s="5">
        <f>IF($A62="","",IFERROR(IF(OR($B62="",$C62="",$D62="",$D62&lt;=0,$E62="",$F62="",$H62="",$J62="",$L62="",$N62="",$P62="",$R62="",$T62="",$T62&lt;0,$V62="",$Y62=""),"Unvollständig",IF($V62&lt;'Anlagen und Parameter'!$E$10,"Prüfen","Tragfähig")),"Unvollständig"))</f>
        <v/>
      </c>
      <c r="Y62" s="12" t="n"/>
    </row>
    <row r="63" ht="20" customHeight="1">
      <c r="A63" s="12" t="n"/>
      <c r="B63" s="32" t="n"/>
      <c r="C63" s="12" t="n"/>
      <c r="D63" s="14" t="n"/>
      <c r="E63" s="12" t="n"/>
      <c r="F63" s="10">
        <f>IF(OR($A63="",$C63=""),"",IFERROR(VLOOKUP($C63,Produkte!$A$8:$E$107,3,FALSE),""))</f>
        <v/>
      </c>
      <c r="G63" s="10">
        <f>IF(OR($A63="",$D63="",$F63=""),"",IFERROR(ROUND($D63*$F63,2),""))</f>
        <v/>
      </c>
      <c r="H63" s="19">
        <f>IF(OR($A63="",$C63=""),"",IFERROR(VLOOKUP($C63,Produkte!$A$8:$E$107,4,FALSE),""))</f>
        <v/>
      </c>
      <c r="I63" s="19">
        <f>IF(OR($A63="",$D63="",$H63=""),"",IFERROR($D63*$H63,""))</f>
        <v/>
      </c>
      <c r="J63" s="10">
        <f>IF(OR($A63="",$E63=""),"",IFERROR(VLOOKUP($E63,'Anlagen und Parameter'!$A$8:$B$107,2,FALSE),""))</f>
        <v/>
      </c>
      <c r="K63" s="10">
        <f>IF(OR($A63="",$I63="",$J63=""),"",IFERROR(ROUND($I63*$J63,2),""))</f>
        <v/>
      </c>
      <c r="L63" s="19">
        <f>IF(OR($A63="",$C63=""),"",IFERROR(VLOOKUP($C63,Produkte!$A$8:$E$107,5,FALSE),""))</f>
        <v/>
      </c>
      <c r="M63" s="19">
        <f>IF(OR($A63="",$D63="",$L63=""),"",IFERROR($D63*$L63,""))</f>
        <v/>
      </c>
      <c r="N63" s="10">
        <f>IF($A63="","",IFERROR('Anlagen und Parameter'!$E$8,""))</f>
        <v/>
      </c>
      <c r="O63" s="10">
        <f>IF(OR($A63="",$M63="",$N63=""),"",IFERROR(ROUND($M63*$N63,2),""))</f>
        <v/>
      </c>
      <c r="P63" s="11">
        <f>IF($A63="","",IFERROR('Anlagen und Parameter'!$E$9,""))</f>
        <v/>
      </c>
      <c r="Q63" s="10">
        <f>IF(OR($A63="",$G63="",$K63="",$O63="",$P63=""),"",IFERROR(ROUND(($G63+$K63+$O63)*$P63,2),""))</f>
        <v/>
      </c>
      <c r="R63" s="10">
        <f>IF(OR($A63="",$G63="",$K63="",$O63="",$Q63=""),"",IFERROR(ROUND(SUM($G63,$K63,$O63,$Q63),2),""))</f>
        <v/>
      </c>
      <c r="S63" s="34">
        <f>IF(OR($A63="",$R63="",$D63=""),"",IFERROR($R63/$D63,""))</f>
        <v/>
      </c>
      <c r="T63" s="18" t="n"/>
      <c r="U63" s="10">
        <f>IF(OR($A63="",$D63="",$T63=""),"",IFERROR(ROUND($D63*$T63,2),""))</f>
        <v/>
      </c>
      <c r="V63" s="10">
        <f>IF(OR($A63="",$U63="",$R63=""),"",IFERROR(ROUND($U63-$R63,2),""))</f>
        <v/>
      </c>
      <c r="W63" s="11">
        <f>IF(OR($A63="",$U63="",$U63=0,$V63=""),"",IFERROR($V63/$U63,""))</f>
        <v/>
      </c>
      <c r="X63" s="7">
        <f>IF($A63="","",IFERROR(IF(OR($B63="",$C63="",$D63="",$D63&lt;=0,$E63="",$F63="",$H63="",$J63="",$L63="",$N63="",$P63="",$R63="",$T63="",$T63&lt;0,$V63="",$Y63=""),"Unvollständig",IF($V63&lt;'Anlagen und Parameter'!$E$10,"Prüfen","Tragfähig")),"Unvollständig"))</f>
        <v/>
      </c>
      <c r="Y63" s="12" t="n"/>
    </row>
    <row r="64" ht="20" customHeight="1">
      <c r="A64" s="12" t="n"/>
      <c r="B64" s="32" t="n"/>
      <c r="C64" s="12" t="n"/>
      <c r="D64" s="14" t="n"/>
      <c r="E64" s="12" t="n"/>
      <c r="F64" s="9">
        <f>IF(OR($A64="",$C64=""),"",IFERROR(VLOOKUP($C64,Produkte!$A$8:$E$107,3,FALSE),""))</f>
        <v/>
      </c>
      <c r="G64" s="9">
        <f>IF(OR($A64="",$D64="",$F64=""),"",IFERROR(ROUND($D64*$F64,2),""))</f>
        <v/>
      </c>
      <c r="H64" s="15">
        <f>IF(OR($A64="",$C64=""),"",IFERROR(VLOOKUP($C64,Produkte!$A$8:$E$107,4,FALSE),""))</f>
        <v/>
      </c>
      <c r="I64" s="15">
        <f>IF(OR($A64="",$D64="",$H64=""),"",IFERROR($D64*$H64,""))</f>
        <v/>
      </c>
      <c r="J64" s="9">
        <f>IF(OR($A64="",$E64=""),"",IFERROR(VLOOKUP($E64,'Anlagen und Parameter'!$A$8:$B$107,2,FALSE),""))</f>
        <v/>
      </c>
      <c r="K64" s="9">
        <f>IF(OR($A64="",$I64="",$J64=""),"",IFERROR(ROUND($I64*$J64,2),""))</f>
        <v/>
      </c>
      <c r="L64" s="15">
        <f>IF(OR($A64="",$C64=""),"",IFERROR(VLOOKUP($C64,Produkte!$A$8:$E$107,5,FALSE),""))</f>
        <v/>
      </c>
      <c r="M64" s="15">
        <f>IF(OR($A64="",$D64="",$L64=""),"",IFERROR($D64*$L64,""))</f>
        <v/>
      </c>
      <c r="N64" s="9">
        <f>IF($A64="","",IFERROR('Anlagen und Parameter'!$E$8,""))</f>
        <v/>
      </c>
      <c r="O64" s="9">
        <f>IF(OR($A64="",$M64="",$N64=""),"",IFERROR(ROUND($M64*$N64,2),""))</f>
        <v/>
      </c>
      <c r="P64" s="16">
        <f>IF($A64="","",IFERROR('Anlagen und Parameter'!$E$9,""))</f>
        <v/>
      </c>
      <c r="Q64" s="9">
        <f>IF(OR($A64="",$G64="",$K64="",$O64="",$P64=""),"",IFERROR(ROUND(($G64+$K64+$O64)*$P64,2),""))</f>
        <v/>
      </c>
      <c r="R64" s="9">
        <f>IF(OR($A64="",$G64="",$K64="",$O64="",$Q64=""),"",IFERROR(ROUND(SUM($G64,$K64,$O64,$Q64),2),""))</f>
        <v/>
      </c>
      <c r="S64" s="33">
        <f>IF(OR($A64="",$R64="",$D64=""),"",IFERROR($R64/$D64,""))</f>
        <v/>
      </c>
      <c r="T64" s="18" t="n"/>
      <c r="U64" s="9">
        <f>IF(OR($A64="",$D64="",$T64=""),"",IFERROR(ROUND($D64*$T64,2),""))</f>
        <v/>
      </c>
      <c r="V64" s="9">
        <f>IF(OR($A64="",$U64="",$R64=""),"",IFERROR(ROUND($U64-$R64,2),""))</f>
        <v/>
      </c>
      <c r="W64" s="16">
        <f>IF(OR($A64="",$U64="",$U64=0,$V64=""),"",IFERROR($V64/$U64,""))</f>
        <v/>
      </c>
      <c r="X64" s="5">
        <f>IF($A64="","",IFERROR(IF(OR($B64="",$C64="",$D64="",$D64&lt;=0,$E64="",$F64="",$H64="",$J64="",$L64="",$N64="",$P64="",$R64="",$T64="",$T64&lt;0,$V64="",$Y64=""),"Unvollständig",IF($V64&lt;'Anlagen und Parameter'!$E$10,"Prüfen","Tragfähig")),"Unvollständig"))</f>
        <v/>
      </c>
      <c r="Y64" s="12" t="n"/>
    </row>
    <row r="65" ht="20" customHeight="1">
      <c r="A65" s="12" t="n"/>
      <c r="B65" s="32" t="n"/>
      <c r="C65" s="12" t="n"/>
      <c r="D65" s="14" t="n"/>
      <c r="E65" s="12" t="n"/>
      <c r="F65" s="10">
        <f>IF(OR($A65="",$C65=""),"",IFERROR(VLOOKUP($C65,Produkte!$A$8:$E$107,3,FALSE),""))</f>
        <v/>
      </c>
      <c r="G65" s="10">
        <f>IF(OR($A65="",$D65="",$F65=""),"",IFERROR(ROUND($D65*$F65,2),""))</f>
        <v/>
      </c>
      <c r="H65" s="19">
        <f>IF(OR($A65="",$C65=""),"",IFERROR(VLOOKUP($C65,Produkte!$A$8:$E$107,4,FALSE),""))</f>
        <v/>
      </c>
      <c r="I65" s="19">
        <f>IF(OR($A65="",$D65="",$H65=""),"",IFERROR($D65*$H65,""))</f>
        <v/>
      </c>
      <c r="J65" s="10">
        <f>IF(OR($A65="",$E65=""),"",IFERROR(VLOOKUP($E65,'Anlagen und Parameter'!$A$8:$B$107,2,FALSE),""))</f>
        <v/>
      </c>
      <c r="K65" s="10">
        <f>IF(OR($A65="",$I65="",$J65=""),"",IFERROR(ROUND($I65*$J65,2),""))</f>
        <v/>
      </c>
      <c r="L65" s="19">
        <f>IF(OR($A65="",$C65=""),"",IFERROR(VLOOKUP($C65,Produkte!$A$8:$E$107,5,FALSE),""))</f>
        <v/>
      </c>
      <c r="M65" s="19">
        <f>IF(OR($A65="",$D65="",$L65=""),"",IFERROR($D65*$L65,""))</f>
        <v/>
      </c>
      <c r="N65" s="10">
        <f>IF($A65="","",IFERROR('Anlagen und Parameter'!$E$8,""))</f>
        <v/>
      </c>
      <c r="O65" s="10">
        <f>IF(OR($A65="",$M65="",$N65=""),"",IFERROR(ROUND($M65*$N65,2),""))</f>
        <v/>
      </c>
      <c r="P65" s="11">
        <f>IF($A65="","",IFERROR('Anlagen und Parameter'!$E$9,""))</f>
        <v/>
      </c>
      <c r="Q65" s="10">
        <f>IF(OR($A65="",$G65="",$K65="",$O65="",$P65=""),"",IFERROR(ROUND(($G65+$K65+$O65)*$P65,2),""))</f>
        <v/>
      </c>
      <c r="R65" s="10">
        <f>IF(OR($A65="",$G65="",$K65="",$O65="",$Q65=""),"",IFERROR(ROUND(SUM($G65,$K65,$O65,$Q65),2),""))</f>
        <v/>
      </c>
      <c r="S65" s="34">
        <f>IF(OR($A65="",$R65="",$D65=""),"",IFERROR($R65/$D65,""))</f>
        <v/>
      </c>
      <c r="T65" s="18" t="n"/>
      <c r="U65" s="10">
        <f>IF(OR($A65="",$D65="",$T65=""),"",IFERROR(ROUND($D65*$T65,2),""))</f>
        <v/>
      </c>
      <c r="V65" s="10">
        <f>IF(OR($A65="",$U65="",$R65=""),"",IFERROR(ROUND($U65-$R65,2),""))</f>
        <v/>
      </c>
      <c r="W65" s="11">
        <f>IF(OR($A65="",$U65="",$U65=0,$V65=""),"",IFERROR($V65/$U65,""))</f>
        <v/>
      </c>
      <c r="X65" s="7">
        <f>IF($A65="","",IFERROR(IF(OR($B65="",$C65="",$D65="",$D65&lt;=0,$E65="",$F65="",$H65="",$J65="",$L65="",$N65="",$P65="",$R65="",$T65="",$T65&lt;0,$V65="",$Y65=""),"Unvollständig",IF($V65&lt;'Anlagen und Parameter'!$E$10,"Prüfen","Tragfähig")),"Unvollständig"))</f>
        <v/>
      </c>
      <c r="Y65" s="12" t="n"/>
    </row>
    <row r="66" ht="20" customHeight="1">
      <c r="A66" s="12" t="n"/>
      <c r="B66" s="32" t="n"/>
      <c r="C66" s="12" t="n"/>
      <c r="D66" s="14" t="n"/>
      <c r="E66" s="12" t="n"/>
      <c r="F66" s="9">
        <f>IF(OR($A66="",$C66=""),"",IFERROR(VLOOKUP($C66,Produkte!$A$8:$E$107,3,FALSE),""))</f>
        <v/>
      </c>
      <c r="G66" s="9">
        <f>IF(OR($A66="",$D66="",$F66=""),"",IFERROR(ROUND($D66*$F66,2),""))</f>
        <v/>
      </c>
      <c r="H66" s="15">
        <f>IF(OR($A66="",$C66=""),"",IFERROR(VLOOKUP($C66,Produkte!$A$8:$E$107,4,FALSE),""))</f>
        <v/>
      </c>
      <c r="I66" s="15">
        <f>IF(OR($A66="",$D66="",$H66=""),"",IFERROR($D66*$H66,""))</f>
        <v/>
      </c>
      <c r="J66" s="9">
        <f>IF(OR($A66="",$E66=""),"",IFERROR(VLOOKUP($E66,'Anlagen und Parameter'!$A$8:$B$107,2,FALSE),""))</f>
        <v/>
      </c>
      <c r="K66" s="9">
        <f>IF(OR($A66="",$I66="",$J66=""),"",IFERROR(ROUND($I66*$J66,2),""))</f>
        <v/>
      </c>
      <c r="L66" s="15">
        <f>IF(OR($A66="",$C66=""),"",IFERROR(VLOOKUP($C66,Produkte!$A$8:$E$107,5,FALSE),""))</f>
        <v/>
      </c>
      <c r="M66" s="15">
        <f>IF(OR($A66="",$D66="",$L66=""),"",IFERROR($D66*$L66,""))</f>
        <v/>
      </c>
      <c r="N66" s="9">
        <f>IF($A66="","",IFERROR('Anlagen und Parameter'!$E$8,""))</f>
        <v/>
      </c>
      <c r="O66" s="9">
        <f>IF(OR($A66="",$M66="",$N66=""),"",IFERROR(ROUND($M66*$N66,2),""))</f>
        <v/>
      </c>
      <c r="P66" s="16">
        <f>IF($A66="","",IFERROR('Anlagen und Parameter'!$E$9,""))</f>
        <v/>
      </c>
      <c r="Q66" s="9">
        <f>IF(OR($A66="",$G66="",$K66="",$O66="",$P66=""),"",IFERROR(ROUND(($G66+$K66+$O66)*$P66,2),""))</f>
        <v/>
      </c>
      <c r="R66" s="9">
        <f>IF(OR($A66="",$G66="",$K66="",$O66="",$Q66=""),"",IFERROR(ROUND(SUM($G66,$K66,$O66,$Q66),2),""))</f>
        <v/>
      </c>
      <c r="S66" s="33">
        <f>IF(OR($A66="",$R66="",$D66=""),"",IFERROR($R66/$D66,""))</f>
        <v/>
      </c>
      <c r="T66" s="18" t="n"/>
      <c r="U66" s="9">
        <f>IF(OR($A66="",$D66="",$T66=""),"",IFERROR(ROUND($D66*$T66,2),""))</f>
        <v/>
      </c>
      <c r="V66" s="9">
        <f>IF(OR($A66="",$U66="",$R66=""),"",IFERROR(ROUND($U66-$R66,2),""))</f>
        <v/>
      </c>
      <c r="W66" s="16">
        <f>IF(OR($A66="",$U66="",$U66=0,$V66=""),"",IFERROR($V66/$U66,""))</f>
        <v/>
      </c>
      <c r="X66" s="5">
        <f>IF($A66="","",IFERROR(IF(OR($B66="",$C66="",$D66="",$D66&lt;=0,$E66="",$F66="",$H66="",$J66="",$L66="",$N66="",$P66="",$R66="",$T66="",$T66&lt;0,$V66="",$Y66=""),"Unvollständig",IF($V66&lt;'Anlagen und Parameter'!$E$10,"Prüfen","Tragfähig")),"Unvollständig"))</f>
        <v/>
      </c>
      <c r="Y66" s="12" t="n"/>
    </row>
    <row r="67" ht="20" customHeight="1">
      <c r="A67" s="12" t="n"/>
      <c r="B67" s="32" t="n"/>
      <c r="C67" s="12" t="n"/>
      <c r="D67" s="14" t="n"/>
      <c r="E67" s="12" t="n"/>
      <c r="F67" s="10">
        <f>IF(OR($A67="",$C67=""),"",IFERROR(VLOOKUP($C67,Produkte!$A$8:$E$107,3,FALSE),""))</f>
        <v/>
      </c>
      <c r="G67" s="10">
        <f>IF(OR($A67="",$D67="",$F67=""),"",IFERROR(ROUND($D67*$F67,2),""))</f>
        <v/>
      </c>
      <c r="H67" s="19">
        <f>IF(OR($A67="",$C67=""),"",IFERROR(VLOOKUP($C67,Produkte!$A$8:$E$107,4,FALSE),""))</f>
        <v/>
      </c>
      <c r="I67" s="19">
        <f>IF(OR($A67="",$D67="",$H67=""),"",IFERROR($D67*$H67,""))</f>
        <v/>
      </c>
      <c r="J67" s="10">
        <f>IF(OR($A67="",$E67=""),"",IFERROR(VLOOKUP($E67,'Anlagen und Parameter'!$A$8:$B$107,2,FALSE),""))</f>
        <v/>
      </c>
      <c r="K67" s="10">
        <f>IF(OR($A67="",$I67="",$J67=""),"",IFERROR(ROUND($I67*$J67,2),""))</f>
        <v/>
      </c>
      <c r="L67" s="19">
        <f>IF(OR($A67="",$C67=""),"",IFERROR(VLOOKUP($C67,Produkte!$A$8:$E$107,5,FALSE),""))</f>
        <v/>
      </c>
      <c r="M67" s="19">
        <f>IF(OR($A67="",$D67="",$L67=""),"",IFERROR($D67*$L67,""))</f>
        <v/>
      </c>
      <c r="N67" s="10">
        <f>IF($A67="","",IFERROR('Anlagen und Parameter'!$E$8,""))</f>
        <v/>
      </c>
      <c r="O67" s="10">
        <f>IF(OR($A67="",$M67="",$N67=""),"",IFERROR(ROUND($M67*$N67,2),""))</f>
        <v/>
      </c>
      <c r="P67" s="11">
        <f>IF($A67="","",IFERROR('Anlagen und Parameter'!$E$9,""))</f>
        <v/>
      </c>
      <c r="Q67" s="10">
        <f>IF(OR($A67="",$G67="",$K67="",$O67="",$P67=""),"",IFERROR(ROUND(($G67+$K67+$O67)*$P67,2),""))</f>
        <v/>
      </c>
      <c r="R67" s="10">
        <f>IF(OR($A67="",$G67="",$K67="",$O67="",$Q67=""),"",IFERROR(ROUND(SUM($G67,$K67,$O67,$Q67),2),""))</f>
        <v/>
      </c>
      <c r="S67" s="34">
        <f>IF(OR($A67="",$R67="",$D67=""),"",IFERROR($R67/$D67,""))</f>
        <v/>
      </c>
      <c r="T67" s="18" t="n"/>
      <c r="U67" s="10">
        <f>IF(OR($A67="",$D67="",$T67=""),"",IFERROR(ROUND($D67*$T67,2),""))</f>
        <v/>
      </c>
      <c r="V67" s="10">
        <f>IF(OR($A67="",$U67="",$R67=""),"",IFERROR(ROUND($U67-$R67,2),""))</f>
        <v/>
      </c>
      <c r="W67" s="11">
        <f>IF(OR($A67="",$U67="",$U67=0,$V67=""),"",IFERROR($V67/$U67,""))</f>
        <v/>
      </c>
      <c r="X67" s="7">
        <f>IF($A67="","",IFERROR(IF(OR($B67="",$C67="",$D67="",$D67&lt;=0,$E67="",$F67="",$H67="",$J67="",$L67="",$N67="",$P67="",$R67="",$T67="",$T67&lt;0,$V67="",$Y67=""),"Unvollständig",IF($V67&lt;'Anlagen und Parameter'!$E$10,"Prüfen","Tragfähig")),"Unvollständig"))</f>
        <v/>
      </c>
      <c r="Y67" s="12" t="n"/>
    </row>
    <row r="68" ht="20" customHeight="1">
      <c r="A68" s="12" t="n"/>
      <c r="B68" s="32" t="n"/>
      <c r="C68" s="12" t="n"/>
      <c r="D68" s="14" t="n"/>
      <c r="E68" s="12" t="n"/>
      <c r="F68" s="9">
        <f>IF(OR($A68="",$C68=""),"",IFERROR(VLOOKUP($C68,Produkte!$A$8:$E$107,3,FALSE),""))</f>
        <v/>
      </c>
      <c r="G68" s="9">
        <f>IF(OR($A68="",$D68="",$F68=""),"",IFERROR(ROUND($D68*$F68,2),""))</f>
        <v/>
      </c>
      <c r="H68" s="15">
        <f>IF(OR($A68="",$C68=""),"",IFERROR(VLOOKUP($C68,Produkte!$A$8:$E$107,4,FALSE),""))</f>
        <v/>
      </c>
      <c r="I68" s="15">
        <f>IF(OR($A68="",$D68="",$H68=""),"",IFERROR($D68*$H68,""))</f>
        <v/>
      </c>
      <c r="J68" s="9">
        <f>IF(OR($A68="",$E68=""),"",IFERROR(VLOOKUP($E68,'Anlagen und Parameter'!$A$8:$B$107,2,FALSE),""))</f>
        <v/>
      </c>
      <c r="K68" s="9">
        <f>IF(OR($A68="",$I68="",$J68=""),"",IFERROR(ROUND($I68*$J68,2),""))</f>
        <v/>
      </c>
      <c r="L68" s="15">
        <f>IF(OR($A68="",$C68=""),"",IFERROR(VLOOKUP($C68,Produkte!$A$8:$E$107,5,FALSE),""))</f>
        <v/>
      </c>
      <c r="M68" s="15">
        <f>IF(OR($A68="",$D68="",$L68=""),"",IFERROR($D68*$L68,""))</f>
        <v/>
      </c>
      <c r="N68" s="9">
        <f>IF($A68="","",IFERROR('Anlagen und Parameter'!$E$8,""))</f>
        <v/>
      </c>
      <c r="O68" s="9">
        <f>IF(OR($A68="",$M68="",$N68=""),"",IFERROR(ROUND($M68*$N68,2),""))</f>
        <v/>
      </c>
      <c r="P68" s="16">
        <f>IF($A68="","",IFERROR('Anlagen und Parameter'!$E$9,""))</f>
        <v/>
      </c>
      <c r="Q68" s="9">
        <f>IF(OR($A68="",$G68="",$K68="",$O68="",$P68=""),"",IFERROR(ROUND(($G68+$K68+$O68)*$P68,2),""))</f>
        <v/>
      </c>
      <c r="R68" s="9">
        <f>IF(OR($A68="",$G68="",$K68="",$O68="",$Q68=""),"",IFERROR(ROUND(SUM($G68,$K68,$O68,$Q68),2),""))</f>
        <v/>
      </c>
      <c r="S68" s="33">
        <f>IF(OR($A68="",$R68="",$D68=""),"",IFERROR($R68/$D68,""))</f>
        <v/>
      </c>
      <c r="T68" s="18" t="n"/>
      <c r="U68" s="9">
        <f>IF(OR($A68="",$D68="",$T68=""),"",IFERROR(ROUND($D68*$T68,2),""))</f>
        <v/>
      </c>
      <c r="V68" s="9">
        <f>IF(OR($A68="",$U68="",$R68=""),"",IFERROR(ROUND($U68-$R68,2),""))</f>
        <v/>
      </c>
      <c r="W68" s="16">
        <f>IF(OR($A68="",$U68="",$U68=0,$V68=""),"",IFERROR($V68/$U68,""))</f>
        <v/>
      </c>
      <c r="X68" s="5">
        <f>IF($A68="","",IFERROR(IF(OR($B68="",$C68="",$D68="",$D68&lt;=0,$E68="",$F68="",$H68="",$J68="",$L68="",$N68="",$P68="",$R68="",$T68="",$T68&lt;0,$V68="",$Y68=""),"Unvollständig",IF($V68&lt;'Anlagen und Parameter'!$E$10,"Prüfen","Tragfähig")),"Unvollständig"))</f>
        <v/>
      </c>
      <c r="Y68" s="12" t="n"/>
    </row>
    <row r="69" ht="20" customHeight="1">
      <c r="A69" s="12" t="n"/>
      <c r="B69" s="32" t="n"/>
      <c r="C69" s="12" t="n"/>
      <c r="D69" s="14" t="n"/>
      <c r="E69" s="12" t="n"/>
      <c r="F69" s="10">
        <f>IF(OR($A69="",$C69=""),"",IFERROR(VLOOKUP($C69,Produkte!$A$8:$E$107,3,FALSE),""))</f>
        <v/>
      </c>
      <c r="G69" s="10">
        <f>IF(OR($A69="",$D69="",$F69=""),"",IFERROR(ROUND($D69*$F69,2),""))</f>
        <v/>
      </c>
      <c r="H69" s="19">
        <f>IF(OR($A69="",$C69=""),"",IFERROR(VLOOKUP($C69,Produkte!$A$8:$E$107,4,FALSE),""))</f>
        <v/>
      </c>
      <c r="I69" s="19">
        <f>IF(OR($A69="",$D69="",$H69=""),"",IFERROR($D69*$H69,""))</f>
        <v/>
      </c>
      <c r="J69" s="10">
        <f>IF(OR($A69="",$E69=""),"",IFERROR(VLOOKUP($E69,'Anlagen und Parameter'!$A$8:$B$107,2,FALSE),""))</f>
        <v/>
      </c>
      <c r="K69" s="10">
        <f>IF(OR($A69="",$I69="",$J69=""),"",IFERROR(ROUND($I69*$J69,2),""))</f>
        <v/>
      </c>
      <c r="L69" s="19">
        <f>IF(OR($A69="",$C69=""),"",IFERROR(VLOOKUP($C69,Produkte!$A$8:$E$107,5,FALSE),""))</f>
        <v/>
      </c>
      <c r="M69" s="19">
        <f>IF(OR($A69="",$D69="",$L69=""),"",IFERROR($D69*$L69,""))</f>
        <v/>
      </c>
      <c r="N69" s="10">
        <f>IF($A69="","",IFERROR('Anlagen und Parameter'!$E$8,""))</f>
        <v/>
      </c>
      <c r="O69" s="10">
        <f>IF(OR($A69="",$M69="",$N69=""),"",IFERROR(ROUND($M69*$N69,2),""))</f>
        <v/>
      </c>
      <c r="P69" s="11">
        <f>IF($A69="","",IFERROR('Anlagen und Parameter'!$E$9,""))</f>
        <v/>
      </c>
      <c r="Q69" s="10">
        <f>IF(OR($A69="",$G69="",$K69="",$O69="",$P69=""),"",IFERROR(ROUND(($G69+$K69+$O69)*$P69,2),""))</f>
        <v/>
      </c>
      <c r="R69" s="10">
        <f>IF(OR($A69="",$G69="",$K69="",$O69="",$Q69=""),"",IFERROR(ROUND(SUM($G69,$K69,$O69,$Q69),2),""))</f>
        <v/>
      </c>
      <c r="S69" s="34">
        <f>IF(OR($A69="",$R69="",$D69=""),"",IFERROR($R69/$D69,""))</f>
        <v/>
      </c>
      <c r="T69" s="18" t="n"/>
      <c r="U69" s="10">
        <f>IF(OR($A69="",$D69="",$T69=""),"",IFERROR(ROUND($D69*$T69,2),""))</f>
        <v/>
      </c>
      <c r="V69" s="10">
        <f>IF(OR($A69="",$U69="",$R69=""),"",IFERROR(ROUND($U69-$R69,2),""))</f>
        <v/>
      </c>
      <c r="W69" s="11">
        <f>IF(OR($A69="",$U69="",$U69=0,$V69=""),"",IFERROR($V69/$U69,""))</f>
        <v/>
      </c>
      <c r="X69" s="7">
        <f>IF($A69="","",IFERROR(IF(OR($B69="",$C69="",$D69="",$D69&lt;=0,$E69="",$F69="",$H69="",$J69="",$L69="",$N69="",$P69="",$R69="",$T69="",$T69&lt;0,$V69="",$Y69=""),"Unvollständig",IF($V69&lt;'Anlagen und Parameter'!$E$10,"Prüfen","Tragfähig")),"Unvollständig"))</f>
        <v/>
      </c>
      <c r="Y69" s="12" t="n"/>
    </row>
    <row r="70" ht="20" customHeight="1">
      <c r="A70" s="12" t="n"/>
      <c r="B70" s="32" t="n"/>
      <c r="C70" s="12" t="n"/>
      <c r="D70" s="14" t="n"/>
      <c r="E70" s="12" t="n"/>
      <c r="F70" s="9">
        <f>IF(OR($A70="",$C70=""),"",IFERROR(VLOOKUP($C70,Produkte!$A$8:$E$107,3,FALSE),""))</f>
        <v/>
      </c>
      <c r="G70" s="9">
        <f>IF(OR($A70="",$D70="",$F70=""),"",IFERROR(ROUND($D70*$F70,2),""))</f>
        <v/>
      </c>
      <c r="H70" s="15">
        <f>IF(OR($A70="",$C70=""),"",IFERROR(VLOOKUP($C70,Produkte!$A$8:$E$107,4,FALSE),""))</f>
        <v/>
      </c>
      <c r="I70" s="15">
        <f>IF(OR($A70="",$D70="",$H70=""),"",IFERROR($D70*$H70,""))</f>
        <v/>
      </c>
      <c r="J70" s="9">
        <f>IF(OR($A70="",$E70=""),"",IFERROR(VLOOKUP($E70,'Anlagen und Parameter'!$A$8:$B$107,2,FALSE),""))</f>
        <v/>
      </c>
      <c r="K70" s="9">
        <f>IF(OR($A70="",$I70="",$J70=""),"",IFERROR(ROUND($I70*$J70,2),""))</f>
        <v/>
      </c>
      <c r="L70" s="15">
        <f>IF(OR($A70="",$C70=""),"",IFERROR(VLOOKUP($C70,Produkte!$A$8:$E$107,5,FALSE),""))</f>
        <v/>
      </c>
      <c r="M70" s="15">
        <f>IF(OR($A70="",$D70="",$L70=""),"",IFERROR($D70*$L70,""))</f>
        <v/>
      </c>
      <c r="N70" s="9">
        <f>IF($A70="","",IFERROR('Anlagen und Parameter'!$E$8,""))</f>
        <v/>
      </c>
      <c r="O70" s="9">
        <f>IF(OR($A70="",$M70="",$N70=""),"",IFERROR(ROUND($M70*$N70,2),""))</f>
        <v/>
      </c>
      <c r="P70" s="16">
        <f>IF($A70="","",IFERROR('Anlagen und Parameter'!$E$9,""))</f>
        <v/>
      </c>
      <c r="Q70" s="9">
        <f>IF(OR($A70="",$G70="",$K70="",$O70="",$P70=""),"",IFERROR(ROUND(($G70+$K70+$O70)*$P70,2),""))</f>
        <v/>
      </c>
      <c r="R70" s="9">
        <f>IF(OR($A70="",$G70="",$K70="",$O70="",$Q70=""),"",IFERROR(ROUND(SUM($G70,$K70,$O70,$Q70),2),""))</f>
        <v/>
      </c>
      <c r="S70" s="33">
        <f>IF(OR($A70="",$R70="",$D70=""),"",IFERROR($R70/$D70,""))</f>
        <v/>
      </c>
      <c r="T70" s="18" t="n"/>
      <c r="U70" s="9">
        <f>IF(OR($A70="",$D70="",$T70=""),"",IFERROR(ROUND($D70*$T70,2),""))</f>
        <v/>
      </c>
      <c r="V70" s="9">
        <f>IF(OR($A70="",$U70="",$R70=""),"",IFERROR(ROUND($U70-$R70,2),""))</f>
        <v/>
      </c>
      <c r="W70" s="16">
        <f>IF(OR($A70="",$U70="",$U70=0,$V70=""),"",IFERROR($V70/$U70,""))</f>
        <v/>
      </c>
      <c r="X70" s="5">
        <f>IF($A70="","",IFERROR(IF(OR($B70="",$C70="",$D70="",$D70&lt;=0,$E70="",$F70="",$H70="",$J70="",$L70="",$N70="",$P70="",$R70="",$T70="",$T70&lt;0,$V70="",$Y70=""),"Unvollständig",IF($V70&lt;'Anlagen und Parameter'!$E$10,"Prüfen","Tragfähig")),"Unvollständig"))</f>
        <v/>
      </c>
      <c r="Y70" s="12" t="n"/>
    </row>
    <row r="71" ht="20" customHeight="1">
      <c r="A71" s="12" t="n"/>
      <c r="B71" s="32" t="n"/>
      <c r="C71" s="12" t="n"/>
      <c r="D71" s="14" t="n"/>
      <c r="E71" s="12" t="n"/>
      <c r="F71" s="10">
        <f>IF(OR($A71="",$C71=""),"",IFERROR(VLOOKUP($C71,Produkte!$A$8:$E$107,3,FALSE),""))</f>
        <v/>
      </c>
      <c r="G71" s="10">
        <f>IF(OR($A71="",$D71="",$F71=""),"",IFERROR(ROUND($D71*$F71,2),""))</f>
        <v/>
      </c>
      <c r="H71" s="19">
        <f>IF(OR($A71="",$C71=""),"",IFERROR(VLOOKUP($C71,Produkte!$A$8:$E$107,4,FALSE),""))</f>
        <v/>
      </c>
      <c r="I71" s="19">
        <f>IF(OR($A71="",$D71="",$H71=""),"",IFERROR($D71*$H71,""))</f>
        <v/>
      </c>
      <c r="J71" s="10">
        <f>IF(OR($A71="",$E71=""),"",IFERROR(VLOOKUP($E71,'Anlagen und Parameter'!$A$8:$B$107,2,FALSE),""))</f>
        <v/>
      </c>
      <c r="K71" s="10">
        <f>IF(OR($A71="",$I71="",$J71=""),"",IFERROR(ROUND($I71*$J71,2),""))</f>
        <v/>
      </c>
      <c r="L71" s="19">
        <f>IF(OR($A71="",$C71=""),"",IFERROR(VLOOKUP($C71,Produkte!$A$8:$E$107,5,FALSE),""))</f>
        <v/>
      </c>
      <c r="M71" s="19">
        <f>IF(OR($A71="",$D71="",$L71=""),"",IFERROR($D71*$L71,""))</f>
        <v/>
      </c>
      <c r="N71" s="10">
        <f>IF($A71="","",IFERROR('Anlagen und Parameter'!$E$8,""))</f>
        <v/>
      </c>
      <c r="O71" s="10">
        <f>IF(OR($A71="",$M71="",$N71=""),"",IFERROR(ROUND($M71*$N71,2),""))</f>
        <v/>
      </c>
      <c r="P71" s="11">
        <f>IF($A71="","",IFERROR('Anlagen und Parameter'!$E$9,""))</f>
        <v/>
      </c>
      <c r="Q71" s="10">
        <f>IF(OR($A71="",$G71="",$K71="",$O71="",$P71=""),"",IFERROR(ROUND(($G71+$K71+$O71)*$P71,2),""))</f>
        <v/>
      </c>
      <c r="R71" s="10">
        <f>IF(OR($A71="",$G71="",$K71="",$O71="",$Q71=""),"",IFERROR(ROUND(SUM($G71,$K71,$O71,$Q71),2),""))</f>
        <v/>
      </c>
      <c r="S71" s="34">
        <f>IF(OR($A71="",$R71="",$D71=""),"",IFERROR($R71/$D71,""))</f>
        <v/>
      </c>
      <c r="T71" s="18" t="n"/>
      <c r="U71" s="10">
        <f>IF(OR($A71="",$D71="",$T71=""),"",IFERROR(ROUND($D71*$T71,2),""))</f>
        <v/>
      </c>
      <c r="V71" s="10">
        <f>IF(OR($A71="",$U71="",$R71=""),"",IFERROR(ROUND($U71-$R71,2),""))</f>
        <v/>
      </c>
      <c r="W71" s="11">
        <f>IF(OR($A71="",$U71="",$U71=0,$V71=""),"",IFERROR($V71/$U71,""))</f>
        <v/>
      </c>
      <c r="X71" s="7">
        <f>IF($A71="","",IFERROR(IF(OR($B71="",$C71="",$D71="",$D71&lt;=0,$E71="",$F71="",$H71="",$J71="",$L71="",$N71="",$P71="",$R71="",$T71="",$T71&lt;0,$V71="",$Y71=""),"Unvollständig",IF($V71&lt;'Anlagen und Parameter'!$E$10,"Prüfen","Tragfähig")),"Unvollständig"))</f>
        <v/>
      </c>
      <c r="Y71" s="12" t="n"/>
    </row>
    <row r="72" ht="20" customHeight="1">
      <c r="A72" s="12" t="n"/>
      <c r="B72" s="32" t="n"/>
      <c r="C72" s="12" t="n"/>
      <c r="D72" s="14" t="n"/>
      <c r="E72" s="12" t="n"/>
      <c r="F72" s="9">
        <f>IF(OR($A72="",$C72=""),"",IFERROR(VLOOKUP($C72,Produkte!$A$8:$E$107,3,FALSE),""))</f>
        <v/>
      </c>
      <c r="G72" s="9">
        <f>IF(OR($A72="",$D72="",$F72=""),"",IFERROR(ROUND($D72*$F72,2),""))</f>
        <v/>
      </c>
      <c r="H72" s="15">
        <f>IF(OR($A72="",$C72=""),"",IFERROR(VLOOKUP($C72,Produkte!$A$8:$E$107,4,FALSE),""))</f>
        <v/>
      </c>
      <c r="I72" s="15">
        <f>IF(OR($A72="",$D72="",$H72=""),"",IFERROR($D72*$H72,""))</f>
        <v/>
      </c>
      <c r="J72" s="9">
        <f>IF(OR($A72="",$E72=""),"",IFERROR(VLOOKUP($E72,'Anlagen und Parameter'!$A$8:$B$107,2,FALSE),""))</f>
        <v/>
      </c>
      <c r="K72" s="9">
        <f>IF(OR($A72="",$I72="",$J72=""),"",IFERROR(ROUND($I72*$J72,2),""))</f>
        <v/>
      </c>
      <c r="L72" s="15">
        <f>IF(OR($A72="",$C72=""),"",IFERROR(VLOOKUP($C72,Produkte!$A$8:$E$107,5,FALSE),""))</f>
        <v/>
      </c>
      <c r="M72" s="15">
        <f>IF(OR($A72="",$D72="",$L72=""),"",IFERROR($D72*$L72,""))</f>
        <v/>
      </c>
      <c r="N72" s="9">
        <f>IF($A72="","",IFERROR('Anlagen und Parameter'!$E$8,""))</f>
        <v/>
      </c>
      <c r="O72" s="9">
        <f>IF(OR($A72="",$M72="",$N72=""),"",IFERROR(ROUND($M72*$N72,2),""))</f>
        <v/>
      </c>
      <c r="P72" s="16">
        <f>IF($A72="","",IFERROR('Anlagen und Parameter'!$E$9,""))</f>
        <v/>
      </c>
      <c r="Q72" s="9">
        <f>IF(OR($A72="",$G72="",$K72="",$O72="",$P72=""),"",IFERROR(ROUND(($G72+$K72+$O72)*$P72,2),""))</f>
        <v/>
      </c>
      <c r="R72" s="9">
        <f>IF(OR($A72="",$G72="",$K72="",$O72="",$Q72=""),"",IFERROR(ROUND(SUM($G72,$K72,$O72,$Q72),2),""))</f>
        <v/>
      </c>
      <c r="S72" s="33">
        <f>IF(OR($A72="",$R72="",$D72=""),"",IFERROR($R72/$D72,""))</f>
        <v/>
      </c>
      <c r="T72" s="18" t="n"/>
      <c r="U72" s="9">
        <f>IF(OR($A72="",$D72="",$T72=""),"",IFERROR(ROUND($D72*$T72,2),""))</f>
        <v/>
      </c>
      <c r="V72" s="9">
        <f>IF(OR($A72="",$U72="",$R72=""),"",IFERROR(ROUND($U72-$R72,2),""))</f>
        <v/>
      </c>
      <c r="W72" s="16">
        <f>IF(OR($A72="",$U72="",$U72=0,$V72=""),"",IFERROR($V72/$U72,""))</f>
        <v/>
      </c>
      <c r="X72" s="5">
        <f>IF($A72="","",IFERROR(IF(OR($B72="",$C72="",$D72="",$D72&lt;=0,$E72="",$F72="",$H72="",$J72="",$L72="",$N72="",$P72="",$R72="",$T72="",$T72&lt;0,$V72="",$Y72=""),"Unvollständig",IF($V72&lt;'Anlagen und Parameter'!$E$10,"Prüfen","Tragfähig")),"Unvollständig"))</f>
        <v/>
      </c>
      <c r="Y72" s="12" t="n"/>
    </row>
    <row r="73" ht="20" customHeight="1">
      <c r="A73" s="12" t="n"/>
      <c r="B73" s="32" t="n"/>
      <c r="C73" s="12" t="n"/>
      <c r="D73" s="14" t="n"/>
      <c r="E73" s="12" t="n"/>
      <c r="F73" s="10">
        <f>IF(OR($A73="",$C73=""),"",IFERROR(VLOOKUP($C73,Produkte!$A$8:$E$107,3,FALSE),""))</f>
        <v/>
      </c>
      <c r="G73" s="10">
        <f>IF(OR($A73="",$D73="",$F73=""),"",IFERROR(ROUND($D73*$F73,2),""))</f>
        <v/>
      </c>
      <c r="H73" s="19">
        <f>IF(OR($A73="",$C73=""),"",IFERROR(VLOOKUP($C73,Produkte!$A$8:$E$107,4,FALSE),""))</f>
        <v/>
      </c>
      <c r="I73" s="19">
        <f>IF(OR($A73="",$D73="",$H73=""),"",IFERROR($D73*$H73,""))</f>
        <v/>
      </c>
      <c r="J73" s="10">
        <f>IF(OR($A73="",$E73=""),"",IFERROR(VLOOKUP($E73,'Anlagen und Parameter'!$A$8:$B$107,2,FALSE),""))</f>
        <v/>
      </c>
      <c r="K73" s="10">
        <f>IF(OR($A73="",$I73="",$J73=""),"",IFERROR(ROUND($I73*$J73,2),""))</f>
        <v/>
      </c>
      <c r="L73" s="19">
        <f>IF(OR($A73="",$C73=""),"",IFERROR(VLOOKUP($C73,Produkte!$A$8:$E$107,5,FALSE),""))</f>
        <v/>
      </c>
      <c r="M73" s="19">
        <f>IF(OR($A73="",$D73="",$L73=""),"",IFERROR($D73*$L73,""))</f>
        <v/>
      </c>
      <c r="N73" s="10">
        <f>IF($A73="","",IFERROR('Anlagen und Parameter'!$E$8,""))</f>
        <v/>
      </c>
      <c r="O73" s="10">
        <f>IF(OR($A73="",$M73="",$N73=""),"",IFERROR(ROUND($M73*$N73,2),""))</f>
        <v/>
      </c>
      <c r="P73" s="11">
        <f>IF($A73="","",IFERROR('Anlagen und Parameter'!$E$9,""))</f>
        <v/>
      </c>
      <c r="Q73" s="10">
        <f>IF(OR($A73="",$G73="",$K73="",$O73="",$P73=""),"",IFERROR(ROUND(($G73+$K73+$O73)*$P73,2),""))</f>
        <v/>
      </c>
      <c r="R73" s="10">
        <f>IF(OR($A73="",$G73="",$K73="",$O73="",$Q73=""),"",IFERROR(ROUND(SUM($G73,$K73,$O73,$Q73),2),""))</f>
        <v/>
      </c>
      <c r="S73" s="34">
        <f>IF(OR($A73="",$R73="",$D73=""),"",IFERROR($R73/$D73,""))</f>
        <v/>
      </c>
      <c r="T73" s="18" t="n"/>
      <c r="U73" s="10">
        <f>IF(OR($A73="",$D73="",$T73=""),"",IFERROR(ROUND($D73*$T73,2),""))</f>
        <v/>
      </c>
      <c r="V73" s="10">
        <f>IF(OR($A73="",$U73="",$R73=""),"",IFERROR(ROUND($U73-$R73,2),""))</f>
        <v/>
      </c>
      <c r="W73" s="11">
        <f>IF(OR($A73="",$U73="",$U73=0,$V73=""),"",IFERROR($V73/$U73,""))</f>
        <v/>
      </c>
      <c r="X73" s="7">
        <f>IF($A73="","",IFERROR(IF(OR($B73="",$C73="",$D73="",$D73&lt;=0,$E73="",$F73="",$H73="",$J73="",$L73="",$N73="",$P73="",$R73="",$T73="",$T73&lt;0,$V73="",$Y73=""),"Unvollständig",IF($V73&lt;'Anlagen und Parameter'!$E$10,"Prüfen","Tragfähig")),"Unvollständig"))</f>
        <v/>
      </c>
      <c r="Y73" s="12" t="n"/>
    </row>
    <row r="74" ht="20" customHeight="1">
      <c r="A74" s="12" t="n"/>
      <c r="B74" s="32" t="n"/>
      <c r="C74" s="12" t="n"/>
      <c r="D74" s="14" t="n"/>
      <c r="E74" s="12" t="n"/>
      <c r="F74" s="9">
        <f>IF(OR($A74="",$C74=""),"",IFERROR(VLOOKUP($C74,Produkte!$A$8:$E$107,3,FALSE),""))</f>
        <v/>
      </c>
      <c r="G74" s="9">
        <f>IF(OR($A74="",$D74="",$F74=""),"",IFERROR(ROUND($D74*$F74,2),""))</f>
        <v/>
      </c>
      <c r="H74" s="15">
        <f>IF(OR($A74="",$C74=""),"",IFERROR(VLOOKUP($C74,Produkte!$A$8:$E$107,4,FALSE),""))</f>
        <v/>
      </c>
      <c r="I74" s="15">
        <f>IF(OR($A74="",$D74="",$H74=""),"",IFERROR($D74*$H74,""))</f>
        <v/>
      </c>
      <c r="J74" s="9">
        <f>IF(OR($A74="",$E74=""),"",IFERROR(VLOOKUP($E74,'Anlagen und Parameter'!$A$8:$B$107,2,FALSE),""))</f>
        <v/>
      </c>
      <c r="K74" s="9">
        <f>IF(OR($A74="",$I74="",$J74=""),"",IFERROR(ROUND($I74*$J74,2),""))</f>
        <v/>
      </c>
      <c r="L74" s="15">
        <f>IF(OR($A74="",$C74=""),"",IFERROR(VLOOKUP($C74,Produkte!$A$8:$E$107,5,FALSE),""))</f>
        <v/>
      </c>
      <c r="M74" s="15">
        <f>IF(OR($A74="",$D74="",$L74=""),"",IFERROR($D74*$L74,""))</f>
        <v/>
      </c>
      <c r="N74" s="9">
        <f>IF($A74="","",IFERROR('Anlagen und Parameter'!$E$8,""))</f>
        <v/>
      </c>
      <c r="O74" s="9">
        <f>IF(OR($A74="",$M74="",$N74=""),"",IFERROR(ROUND($M74*$N74,2),""))</f>
        <v/>
      </c>
      <c r="P74" s="16">
        <f>IF($A74="","",IFERROR('Anlagen und Parameter'!$E$9,""))</f>
        <v/>
      </c>
      <c r="Q74" s="9">
        <f>IF(OR($A74="",$G74="",$K74="",$O74="",$P74=""),"",IFERROR(ROUND(($G74+$K74+$O74)*$P74,2),""))</f>
        <v/>
      </c>
      <c r="R74" s="9">
        <f>IF(OR($A74="",$G74="",$K74="",$O74="",$Q74=""),"",IFERROR(ROUND(SUM($G74,$K74,$O74,$Q74),2),""))</f>
        <v/>
      </c>
      <c r="S74" s="33">
        <f>IF(OR($A74="",$R74="",$D74=""),"",IFERROR($R74/$D74,""))</f>
        <v/>
      </c>
      <c r="T74" s="18" t="n"/>
      <c r="U74" s="9">
        <f>IF(OR($A74="",$D74="",$T74=""),"",IFERROR(ROUND($D74*$T74,2),""))</f>
        <v/>
      </c>
      <c r="V74" s="9">
        <f>IF(OR($A74="",$U74="",$R74=""),"",IFERROR(ROUND($U74-$R74,2),""))</f>
        <v/>
      </c>
      <c r="W74" s="16">
        <f>IF(OR($A74="",$U74="",$U74=0,$V74=""),"",IFERROR($V74/$U74,""))</f>
        <v/>
      </c>
      <c r="X74" s="5">
        <f>IF($A74="","",IFERROR(IF(OR($B74="",$C74="",$D74="",$D74&lt;=0,$E74="",$F74="",$H74="",$J74="",$L74="",$N74="",$P74="",$R74="",$T74="",$T74&lt;0,$V74="",$Y74=""),"Unvollständig",IF($V74&lt;'Anlagen und Parameter'!$E$10,"Prüfen","Tragfähig")),"Unvollständig"))</f>
        <v/>
      </c>
      <c r="Y74" s="12" t="n"/>
    </row>
    <row r="75" ht="20" customHeight="1">
      <c r="A75" s="12" t="n"/>
      <c r="B75" s="32" t="n"/>
      <c r="C75" s="12" t="n"/>
      <c r="D75" s="14" t="n"/>
      <c r="E75" s="12" t="n"/>
      <c r="F75" s="10">
        <f>IF(OR($A75="",$C75=""),"",IFERROR(VLOOKUP($C75,Produkte!$A$8:$E$107,3,FALSE),""))</f>
        <v/>
      </c>
      <c r="G75" s="10">
        <f>IF(OR($A75="",$D75="",$F75=""),"",IFERROR(ROUND($D75*$F75,2),""))</f>
        <v/>
      </c>
      <c r="H75" s="19">
        <f>IF(OR($A75="",$C75=""),"",IFERROR(VLOOKUP($C75,Produkte!$A$8:$E$107,4,FALSE),""))</f>
        <v/>
      </c>
      <c r="I75" s="19">
        <f>IF(OR($A75="",$D75="",$H75=""),"",IFERROR($D75*$H75,""))</f>
        <v/>
      </c>
      <c r="J75" s="10">
        <f>IF(OR($A75="",$E75=""),"",IFERROR(VLOOKUP($E75,'Anlagen und Parameter'!$A$8:$B$107,2,FALSE),""))</f>
        <v/>
      </c>
      <c r="K75" s="10">
        <f>IF(OR($A75="",$I75="",$J75=""),"",IFERROR(ROUND($I75*$J75,2),""))</f>
        <v/>
      </c>
      <c r="L75" s="19">
        <f>IF(OR($A75="",$C75=""),"",IFERROR(VLOOKUP($C75,Produkte!$A$8:$E$107,5,FALSE),""))</f>
        <v/>
      </c>
      <c r="M75" s="19">
        <f>IF(OR($A75="",$D75="",$L75=""),"",IFERROR($D75*$L75,""))</f>
        <v/>
      </c>
      <c r="N75" s="10">
        <f>IF($A75="","",IFERROR('Anlagen und Parameter'!$E$8,""))</f>
        <v/>
      </c>
      <c r="O75" s="10">
        <f>IF(OR($A75="",$M75="",$N75=""),"",IFERROR(ROUND($M75*$N75,2),""))</f>
        <v/>
      </c>
      <c r="P75" s="11">
        <f>IF($A75="","",IFERROR('Anlagen und Parameter'!$E$9,""))</f>
        <v/>
      </c>
      <c r="Q75" s="10">
        <f>IF(OR($A75="",$G75="",$K75="",$O75="",$P75=""),"",IFERROR(ROUND(($G75+$K75+$O75)*$P75,2),""))</f>
        <v/>
      </c>
      <c r="R75" s="10">
        <f>IF(OR($A75="",$G75="",$K75="",$O75="",$Q75=""),"",IFERROR(ROUND(SUM($G75,$K75,$O75,$Q75),2),""))</f>
        <v/>
      </c>
      <c r="S75" s="34">
        <f>IF(OR($A75="",$R75="",$D75=""),"",IFERROR($R75/$D75,""))</f>
        <v/>
      </c>
      <c r="T75" s="18" t="n"/>
      <c r="U75" s="10">
        <f>IF(OR($A75="",$D75="",$T75=""),"",IFERROR(ROUND($D75*$T75,2),""))</f>
        <v/>
      </c>
      <c r="V75" s="10">
        <f>IF(OR($A75="",$U75="",$R75=""),"",IFERROR(ROUND($U75-$R75,2),""))</f>
        <v/>
      </c>
      <c r="W75" s="11">
        <f>IF(OR($A75="",$U75="",$U75=0,$V75=""),"",IFERROR($V75/$U75,""))</f>
        <v/>
      </c>
      <c r="X75" s="7">
        <f>IF($A75="","",IFERROR(IF(OR($B75="",$C75="",$D75="",$D75&lt;=0,$E75="",$F75="",$H75="",$J75="",$L75="",$N75="",$P75="",$R75="",$T75="",$T75&lt;0,$V75="",$Y75=""),"Unvollständig",IF($V75&lt;'Anlagen und Parameter'!$E$10,"Prüfen","Tragfähig")),"Unvollständig"))</f>
        <v/>
      </c>
      <c r="Y75" s="12" t="n"/>
    </row>
    <row r="76" ht="20" customHeight="1">
      <c r="A76" s="12" t="n"/>
      <c r="B76" s="32" t="n"/>
      <c r="C76" s="12" t="n"/>
      <c r="D76" s="14" t="n"/>
      <c r="E76" s="12" t="n"/>
      <c r="F76" s="9">
        <f>IF(OR($A76="",$C76=""),"",IFERROR(VLOOKUP($C76,Produkte!$A$8:$E$107,3,FALSE),""))</f>
        <v/>
      </c>
      <c r="G76" s="9">
        <f>IF(OR($A76="",$D76="",$F76=""),"",IFERROR(ROUND($D76*$F76,2),""))</f>
        <v/>
      </c>
      <c r="H76" s="15">
        <f>IF(OR($A76="",$C76=""),"",IFERROR(VLOOKUP($C76,Produkte!$A$8:$E$107,4,FALSE),""))</f>
        <v/>
      </c>
      <c r="I76" s="15">
        <f>IF(OR($A76="",$D76="",$H76=""),"",IFERROR($D76*$H76,""))</f>
        <v/>
      </c>
      <c r="J76" s="9">
        <f>IF(OR($A76="",$E76=""),"",IFERROR(VLOOKUP($E76,'Anlagen und Parameter'!$A$8:$B$107,2,FALSE),""))</f>
        <v/>
      </c>
      <c r="K76" s="9">
        <f>IF(OR($A76="",$I76="",$J76=""),"",IFERROR(ROUND($I76*$J76,2),""))</f>
        <v/>
      </c>
      <c r="L76" s="15">
        <f>IF(OR($A76="",$C76=""),"",IFERROR(VLOOKUP($C76,Produkte!$A$8:$E$107,5,FALSE),""))</f>
        <v/>
      </c>
      <c r="M76" s="15">
        <f>IF(OR($A76="",$D76="",$L76=""),"",IFERROR($D76*$L76,""))</f>
        <v/>
      </c>
      <c r="N76" s="9">
        <f>IF($A76="","",IFERROR('Anlagen und Parameter'!$E$8,""))</f>
        <v/>
      </c>
      <c r="O76" s="9">
        <f>IF(OR($A76="",$M76="",$N76=""),"",IFERROR(ROUND($M76*$N76,2),""))</f>
        <v/>
      </c>
      <c r="P76" s="16">
        <f>IF($A76="","",IFERROR('Anlagen und Parameter'!$E$9,""))</f>
        <v/>
      </c>
      <c r="Q76" s="9">
        <f>IF(OR($A76="",$G76="",$K76="",$O76="",$P76=""),"",IFERROR(ROUND(($G76+$K76+$O76)*$P76,2),""))</f>
        <v/>
      </c>
      <c r="R76" s="9">
        <f>IF(OR($A76="",$G76="",$K76="",$O76="",$Q76=""),"",IFERROR(ROUND(SUM($G76,$K76,$O76,$Q76),2),""))</f>
        <v/>
      </c>
      <c r="S76" s="33">
        <f>IF(OR($A76="",$R76="",$D76=""),"",IFERROR($R76/$D76,""))</f>
        <v/>
      </c>
      <c r="T76" s="18" t="n"/>
      <c r="U76" s="9">
        <f>IF(OR($A76="",$D76="",$T76=""),"",IFERROR(ROUND($D76*$T76,2),""))</f>
        <v/>
      </c>
      <c r="V76" s="9">
        <f>IF(OR($A76="",$U76="",$R76=""),"",IFERROR(ROUND($U76-$R76,2),""))</f>
        <v/>
      </c>
      <c r="W76" s="16">
        <f>IF(OR($A76="",$U76="",$U76=0,$V76=""),"",IFERROR($V76/$U76,""))</f>
        <v/>
      </c>
      <c r="X76" s="5">
        <f>IF($A76="","",IFERROR(IF(OR($B76="",$C76="",$D76="",$D76&lt;=0,$E76="",$F76="",$H76="",$J76="",$L76="",$N76="",$P76="",$R76="",$T76="",$T76&lt;0,$V76="",$Y76=""),"Unvollständig",IF($V76&lt;'Anlagen und Parameter'!$E$10,"Prüfen","Tragfähig")),"Unvollständig"))</f>
        <v/>
      </c>
      <c r="Y76" s="12" t="n"/>
    </row>
    <row r="77" ht="20" customHeight="1">
      <c r="A77" s="12" t="n"/>
      <c r="B77" s="32" t="n"/>
      <c r="C77" s="12" t="n"/>
      <c r="D77" s="14" t="n"/>
      <c r="E77" s="12" t="n"/>
      <c r="F77" s="10">
        <f>IF(OR($A77="",$C77=""),"",IFERROR(VLOOKUP($C77,Produkte!$A$8:$E$107,3,FALSE),""))</f>
        <v/>
      </c>
      <c r="G77" s="10">
        <f>IF(OR($A77="",$D77="",$F77=""),"",IFERROR(ROUND($D77*$F77,2),""))</f>
        <v/>
      </c>
      <c r="H77" s="19">
        <f>IF(OR($A77="",$C77=""),"",IFERROR(VLOOKUP($C77,Produkte!$A$8:$E$107,4,FALSE),""))</f>
        <v/>
      </c>
      <c r="I77" s="19">
        <f>IF(OR($A77="",$D77="",$H77=""),"",IFERROR($D77*$H77,""))</f>
        <v/>
      </c>
      <c r="J77" s="10">
        <f>IF(OR($A77="",$E77=""),"",IFERROR(VLOOKUP($E77,'Anlagen und Parameter'!$A$8:$B$107,2,FALSE),""))</f>
        <v/>
      </c>
      <c r="K77" s="10">
        <f>IF(OR($A77="",$I77="",$J77=""),"",IFERROR(ROUND($I77*$J77,2),""))</f>
        <v/>
      </c>
      <c r="L77" s="19">
        <f>IF(OR($A77="",$C77=""),"",IFERROR(VLOOKUP($C77,Produkte!$A$8:$E$107,5,FALSE),""))</f>
        <v/>
      </c>
      <c r="M77" s="19">
        <f>IF(OR($A77="",$D77="",$L77=""),"",IFERROR($D77*$L77,""))</f>
        <v/>
      </c>
      <c r="N77" s="10">
        <f>IF($A77="","",IFERROR('Anlagen und Parameter'!$E$8,""))</f>
        <v/>
      </c>
      <c r="O77" s="10">
        <f>IF(OR($A77="",$M77="",$N77=""),"",IFERROR(ROUND($M77*$N77,2),""))</f>
        <v/>
      </c>
      <c r="P77" s="11">
        <f>IF($A77="","",IFERROR('Anlagen und Parameter'!$E$9,""))</f>
        <v/>
      </c>
      <c r="Q77" s="10">
        <f>IF(OR($A77="",$G77="",$K77="",$O77="",$P77=""),"",IFERROR(ROUND(($G77+$K77+$O77)*$P77,2),""))</f>
        <v/>
      </c>
      <c r="R77" s="10">
        <f>IF(OR($A77="",$G77="",$K77="",$O77="",$Q77=""),"",IFERROR(ROUND(SUM($G77,$K77,$O77,$Q77),2),""))</f>
        <v/>
      </c>
      <c r="S77" s="34">
        <f>IF(OR($A77="",$R77="",$D77=""),"",IFERROR($R77/$D77,""))</f>
        <v/>
      </c>
      <c r="T77" s="18" t="n"/>
      <c r="U77" s="10">
        <f>IF(OR($A77="",$D77="",$T77=""),"",IFERROR(ROUND($D77*$T77,2),""))</f>
        <v/>
      </c>
      <c r="V77" s="10">
        <f>IF(OR($A77="",$U77="",$R77=""),"",IFERROR(ROUND($U77-$R77,2),""))</f>
        <v/>
      </c>
      <c r="W77" s="11">
        <f>IF(OR($A77="",$U77="",$U77=0,$V77=""),"",IFERROR($V77/$U77,""))</f>
        <v/>
      </c>
      <c r="X77" s="7">
        <f>IF($A77="","",IFERROR(IF(OR($B77="",$C77="",$D77="",$D77&lt;=0,$E77="",$F77="",$H77="",$J77="",$L77="",$N77="",$P77="",$R77="",$T77="",$T77&lt;0,$V77="",$Y77=""),"Unvollständig",IF($V77&lt;'Anlagen und Parameter'!$E$10,"Prüfen","Tragfähig")),"Unvollständig"))</f>
        <v/>
      </c>
      <c r="Y77" s="12" t="n"/>
    </row>
    <row r="78" ht="20" customHeight="1">
      <c r="A78" s="12" t="n"/>
      <c r="B78" s="32" t="n"/>
      <c r="C78" s="12" t="n"/>
      <c r="D78" s="14" t="n"/>
      <c r="E78" s="12" t="n"/>
      <c r="F78" s="9">
        <f>IF(OR($A78="",$C78=""),"",IFERROR(VLOOKUP($C78,Produkte!$A$8:$E$107,3,FALSE),""))</f>
        <v/>
      </c>
      <c r="G78" s="9">
        <f>IF(OR($A78="",$D78="",$F78=""),"",IFERROR(ROUND($D78*$F78,2),""))</f>
        <v/>
      </c>
      <c r="H78" s="15">
        <f>IF(OR($A78="",$C78=""),"",IFERROR(VLOOKUP($C78,Produkte!$A$8:$E$107,4,FALSE),""))</f>
        <v/>
      </c>
      <c r="I78" s="15">
        <f>IF(OR($A78="",$D78="",$H78=""),"",IFERROR($D78*$H78,""))</f>
        <v/>
      </c>
      <c r="J78" s="9">
        <f>IF(OR($A78="",$E78=""),"",IFERROR(VLOOKUP($E78,'Anlagen und Parameter'!$A$8:$B$107,2,FALSE),""))</f>
        <v/>
      </c>
      <c r="K78" s="9">
        <f>IF(OR($A78="",$I78="",$J78=""),"",IFERROR(ROUND($I78*$J78,2),""))</f>
        <v/>
      </c>
      <c r="L78" s="15">
        <f>IF(OR($A78="",$C78=""),"",IFERROR(VLOOKUP($C78,Produkte!$A$8:$E$107,5,FALSE),""))</f>
        <v/>
      </c>
      <c r="M78" s="15">
        <f>IF(OR($A78="",$D78="",$L78=""),"",IFERROR($D78*$L78,""))</f>
        <v/>
      </c>
      <c r="N78" s="9">
        <f>IF($A78="","",IFERROR('Anlagen und Parameter'!$E$8,""))</f>
        <v/>
      </c>
      <c r="O78" s="9">
        <f>IF(OR($A78="",$M78="",$N78=""),"",IFERROR(ROUND($M78*$N78,2),""))</f>
        <v/>
      </c>
      <c r="P78" s="16">
        <f>IF($A78="","",IFERROR('Anlagen und Parameter'!$E$9,""))</f>
        <v/>
      </c>
      <c r="Q78" s="9">
        <f>IF(OR($A78="",$G78="",$K78="",$O78="",$P78=""),"",IFERROR(ROUND(($G78+$K78+$O78)*$P78,2),""))</f>
        <v/>
      </c>
      <c r="R78" s="9">
        <f>IF(OR($A78="",$G78="",$K78="",$O78="",$Q78=""),"",IFERROR(ROUND(SUM($G78,$K78,$O78,$Q78),2),""))</f>
        <v/>
      </c>
      <c r="S78" s="33">
        <f>IF(OR($A78="",$R78="",$D78=""),"",IFERROR($R78/$D78,""))</f>
        <v/>
      </c>
      <c r="T78" s="18" t="n"/>
      <c r="U78" s="9">
        <f>IF(OR($A78="",$D78="",$T78=""),"",IFERROR(ROUND($D78*$T78,2),""))</f>
        <v/>
      </c>
      <c r="V78" s="9">
        <f>IF(OR($A78="",$U78="",$R78=""),"",IFERROR(ROUND($U78-$R78,2),""))</f>
        <v/>
      </c>
      <c r="W78" s="16">
        <f>IF(OR($A78="",$U78="",$U78=0,$V78=""),"",IFERROR($V78/$U78,""))</f>
        <v/>
      </c>
      <c r="X78" s="5">
        <f>IF($A78="","",IFERROR(IF(OR($B78="",$C78="",$D78="",$D78&lt;=0,$E78="",$F78="",$H78="",$J78="",$L78="",$N78="",$P78="",$R78="",$T78="",$T78&lt;0,$V78="",$Y78=""),"Unvollständig",IF($V78&lt;'Anlagen und Parameter'!$E$10,"Prüfen","Tragfähig")),"Unvollständig"))</f>
        <v/>
      </c>
      <c r="Y78" s="12" t="n"/>
    </row>
    <row r="79" ht="20" customHeight="1">
      <c r="A79" s="12" t="n"/>
      <c r="B79" s="32" t="n"/>
      <c r="C79" s="12" t="n"/>
      <c r="D79" s="14" t="n"/>
      <c r="E79" s="12" t="n"/>
      <c r="F79" s="10">
        <f>IF(OR($A79="",$C79=""),"",IFERROR(VLOOKUP($C79,Produkte!$A$8:$E$107,3,FALSE),""))</f>
        <v/>
      </c>
      <c r="G79" s="10">
        <f>IF(OR($A79="",$D79="",$F79=""),"",IFERROR(ROUND($D79*$F79,2),""))</f>
        <v/>
      </c>
      <c r="H79" s="19">
        <f>IF(OR($A79="",$C79=""),"",IFERROR(VLOOKUP($C79,Produkte!$A$8:$E$107,4,FALSE),""))</f>
        <v/>
      </c>
      <c r="I79" s="19">
        <f>IF(OR($A79="",$D79="",$H79=""),"",IFERROR($D79*$H79,""))</f>
        <v/>
      </c>
      <c r="J79" s="10">
        <f>IF(OR($A79="",$E79=""),"",IFERROR(VLOOKUP($E79,'Anlagen und Parameter'!$A$8:$B$107,2,FALSE),""))</f>
        <v/>
      </c>
      <c r="K79" s="10">
        <f>IF(OR($A79="",$I79="",$J79=""),"",IFERROR(ROUND($I79*$J79,2),""))</f>
        <v/>
      </c>
      <c r="L79" s="19">
        <f>IF(OR($A79="",$C79=""),"",IFERROR(VLOOKUP($C79,Produkte!$A$8:$E$107,5,FALSE),""))</f>
        <v/>
      </c>
      <c r="M79" s="19">
        <f>IF(OR($A79="",$D79="",$L79=""),"",IFERROR($D79*$L79,""))</f>
        <v/>
      </c>
      <c r="N79" s="10">
        <f>IF($A79="","",IFERROR('Anlagen und Parameter'!$E$8,""))</f>
        <v/>
      </c>
      <c r="O79" s="10">
        <f>IF(OR($A79="",$M79="",$N79=""),"",IFERROR(ROUND($M79*$N79,2),""))</f>
        <v/>
      </c>
      <c r="P79" s="11">
        <f>IF($A79="","",IFERROR('Anlagen und Parameter'!$E$9,""))</f>
        <v/>
      </c>
      <c r="Q79" s="10">
        <f>IF(OR($A79="",$G79="",$K79="",$O79="",$P79=""),"",IFERROR(ROUND(($G79+$K79+$O79)*$P79,2),""))</f>
        <v/>
      </c>
      <c r="R79" s="10">
        <f>IF(OR($A79="",$G79="",$K79="",$O79="",$Q79=""),"",IFERROR(ROUND(SUM($G79,$K79,$O79,$Q79),2),""))</f>
        <v/>
      </c>
      <c r="S79" s="34">
        <f>IF(OR($A79="",$R79="",$D79=""),"",IFERROR($R79/$D79,""))</f>
        <v/>
      </c>
      <c r="T79" s="18" t="n"/>
      <c r="U79" s="10">
        <f>IF(OR($A79="",$D79="",$T79=""),"",IFERROR(ROUND($D79*$T79,2),""))</f>
        <v/>
      </c>
      <c r="V79" s="10">
        <f>IF(OR($A79="",$U79="",$R79=""),"",IFERROR(ROUND($U79-$R79,2),""))</f>
        <v/>
      </c>
      <c r="W79" s="11">
        <f>IF(OR($A79="",$U79="",$U79=0,$V79=""),"",IFERROR($V79/$U79,""))</f>
        <v/>
      </c>
      <c r="X79" s="7">
        <f>IF($A79="","",IFERROR(IF(OR($B79="",$C79="",$D79="",$D79&lt;=0,$E79="",$F79="",$H79="",$J79="",$L79="",$N79="",$P79="",$R79="",$T79="",$T79&lt;0,$V79="",$Y79=""),"Unvollständig",IF($V79&lt;'Anlagen und Parameter'!$E$10,"Prüfen","Tragfähig")),"Unvollständig"))</f>
        <v/>
      </c>
      <c r="Y79" s="12" t="n"/>
    </row>
    <row r="80" ht="20" customHeight="1">
      <c r="A80" s="12" t="n"/>
      <c r="B80" s="32" t="n"/>
      <c r="C80" s="12" t="n"/>
      <c r="D80" s="14" t="n"/>
      <c r="E80" s="12" t="n"/>
      <c r="F80" s="9">
        <f>IF(OR($A80="",$C80=""),"",IFERROR(VLOOKUP($C80,Produkte!$A$8:$E$107,3,FALSE),""))</f>
        <v/>
      </c>
      <c r="G80" s="9">
        <f>IF(OR($A80="",$D80="",$F80=""),"",IFERROR(ROUND($D80*$F80,2),""))</f>
        <v/>
      </c>
      <c r="H80" s="15">
        <f>IF(OR($A80="",$C80=""),"",IFERROR(VLOOKUP($C80,Produkte!$A$8:$E$107,4,FALSE),""))</f>
        <v/>
      </c>
      <c r="I80" s="15">
        <f>IF(OR($A80="",$D80="",$H80=""),"",IFERROR($D80*$H80,""))</f>
        <v/>
      </c>
      <c r="J80" s="9">
        <f>IF(OR($A80="",$E80=""),"",IFERROR(VLOOKUP($E80,'Anlagen und Parameter'!$A$8:$B$107,2,FALSE),""))</f>
        <v/>
      </c>
      <c r="K80" s="9">
        <f>IF(OR($A80="",$I80="",$J80=""),"",IFERROR(ROUND($I80*$J80,2),""))</f>
        <v/>
      </c>
      <c r="L80" s="15">
        <f>IF(OR($A80="",$C80=""),"",IFERROR(VLOOKUP($C80,Produkte!$A$8:$E$107,5,FALSE),""))</f>
        <v/>
      </c>
      <c r="M80" s="15">
        <f>IF(OR($A80="",$D80="",$L80=""),"",IFERROR($D80*$L80,""))</f>
        <v/>
      </c>
      <c r="N80" s="9">
        <f>IF($A80="","",IFERROR('Anlagen und Parameter'!$E$8,""))</f>
        <v/>
      </c>
      <c r="O80" s="9">
        <f>IF(OR($A80="",$M80="",$N80=""),"",IFERROR(ROUND($M80*$N80,2),""))</f>
        <v/>
      </c>
      <c r="P80" s="16">
        <f>IF($A80="","",IFERROR('Anlagen und Parameter'!$E$9,""))</f>
        <v/>
      </c>
      <c r="Q80" s="9">
        <f>IF(OR($A80="",$G80="",$K80="",$O80="",$P80=""),"",IFERROR(ROUND(($G80+$K80+$O80)*$P80,2),""))</f>
        <v/>
      </c>
      <c r="R80" s="9">
        <f>IF(OR($A80="",$G80="",$K80="",$O80="",$Q80=""),"",IFERROR(ROUND(SUM($G80,$K80,$O80,$Q80),2),""))</f>
        <v/>
      </c>
      <c r="S80" s="33">
        <f>IF(OR($A80="",$R80="",$D80=""),"",IFERROR($R80/$D80,""))</f>
        <v/>
      </c>
      <c r="T80" s="18" t="n"/>
      <c r="U80" s="9">
        <f>IF(OR($A80="",$D80="",$T80=""),"",IFERROR(ROUND($D80*$T80,2),""))</f>
        <v/>
      </c>
      <c r="V80" s="9">
        <f>IF(OR($A80="",$U80="",$R80=""),"",IFERROR(ROUND($U80-$R80,2),""))</f>
        <v/>
      </c>
      <c r="W80" s="16">
        <f>IF(OR($A80="",$U80="",$U80=0,$V80=""),"",IFERROR($V80/$U80,""))</f>
        <v/>
      </c>
      <c r="X80" s="5">
        <f>IF($A80="","",IFERROR(IF(OR($B80="",$C80="",$D80="",$D80&lt;=0,$E80="",$F80="",$H80="",$J80="",$L80="",$N80="",$P80="",$R80="",$T80="",$T80&lt;0,$V80="",$Y80=""),"Unvollständig",IF($V80&lt;'Anlagen und Parameter'!$E$10,"Prüfen","Tragfähig")),"Unvollständig"))</f>
        <v/>
      </c>
      <c r="Y80" s="12" t="n"/>
    </row>
    <row r="81" ht="20" customHeight="1">
      <c r="A81" s="12" t="n"/>
      <c r="B81" s="32" t="n"/>
      <c r="C81" s="12" t="n"/>
      <c r="D81" s="14" t="n"/>
      <c r="E81" s="12" t="n"/>
      <c r="F81" s="10">
        <f>IF(OR($A81="",$C81=""),"",IFERROR(VLOOKUP($C81,Produkte!$A$8:$E$107,3,FALSE),""))</f>
        <v/>
      </c>
      <c r="G81" s="10">
        <f>IF(OR($A81="",$D81="",$F81=""),"",IFERROR(ROUND($D81*$F81,2),""))</f>
        <v/>
      </c>
      <c r="H81" s="19">
        <f>IF(OR($A81="",$C81=""),"",IFERROR(VLOOKUP($C81,Produkte!$A$8:$E$107,4,FALSE),""))</f>
        <v/>
      </c>
      <c r="I81" s="19">
        <f>IF(OR($A81="",$D81="",$H81=""),"",IFERROR($D81*$H81,""))</f>
        <v/>
      </c>
      <c r="J81" s="10">
        <f>IF(OR($A81="",$E81=""),"",IFERROR(VLOOKUP($E81,'Anlagen und Parameter'!$A$8:$B$107,2,FALSE),""))</f>
        <v/>
      </c>
      <c r="K81" s="10">
        <f>IF(OR($A81="",$I81="",$J81=""),"",IFERROR(ROUND($I81*$J81,2),""))</f>
        <v/>
      </c>
      <c r="L81" s="19">
        <f>IF(OR($A81="",$C81=""),"",IFERROR(VLOOKUP($C81,Produkte!$A$8:$E$107,5,FALSE),""))</f>
        <v/>
      </c>
      <c r="M81" s="19">
        <f>IF(OR($A81="",$D81="",$L81=""),"",IFERROR($D81*$L81,""))</f>
        <v/>
      </c>
      <c r="N81" s="10">
        <f>IF($A81="","",IFERROR('Anlagen und Parameter'!$E$8,""))</f>
        <v/>
      </c>
      <c r="O81" s="10">
        <f>IF(OR($A81="",$M81="",$N81=""),"",IFERROR(ROUND($M81*$N81,2),""))</f>
        <v/>
      </c>
      <c r="P81" s="11">
        <f>IF($A81="","",IFERROR('Anlagen und Parameter'!$E$9,""))</f>
        <v/>
      </c>
      <c r="Q81" s="10">
        <f>IF(OR($A81="",$G81="",$K81="",$O81="",$P81=""),"",IFERROR(ROUND(($G81+$K81+$O81)*$P81,2),""))</f>
        <v/>
      </c>
      <c r="R81" s="10">
        <f>IF(OR($A81="",$G81="",$K81="",$O81="",$Q81=""),"",IFERROR(ROUND(SUM($G81,$K81,$O81,$Q81),2),""))</f>
        <v/>
      </c>
      <c r="S81" s="34">
        <f>IF(OR($A81="",$R81="",$D81=""),"",IFERROR($R81/$D81,""))</f>
        <v/>
      </c>
      <c r="T81" s="18" t="n"/>
      <c r="U81" s="10">
        <f>IF(OR($A81="",$D81="",$T81=""),"",IFERROR(ROUND($D81*$T81,2),""))</f>
        <v/>
      </c>
      <c r="V81" s="10">
        <f>IF(OR($A81="",$U81="",$R81=""),"",IFERROR(ROUND($U81-$R81,2),""))</f>
        <v/>
      </c>
      <c r="W81" s="11">
        <f>IF(OR($A81="",$U81="",$U81=0,$V81=""),"",IFERROR($V81/$U81,""))</f>
        <v/>
      </c>
      <c r="X81" s="7">
        <f>IF($A81="","",IFERROR(IF(OR($B81="",$C81="",$D81="",$D81&lt;=0,$E81="",$F81="",$H81="",$J81="",$L81="",$N81="",$P81="",$R81="",$T81="",$T81&lt;0,$V81="",$Y81=""),"Unvollständig",IF($V81&lt;'Anlagen und Parameter'!$E$10,"Prüfen","Tragfähig")),"Unvollständig"))</f>
        <v/>
      </c>
      <c r="Y81" s="12" t="n"/>
    </row>
    <row r="82" ht="20" customHeight="1">
      <c r="A82" s="12" t="n"/>
      <c r="B82" s="32" t="n"/>
      <c r="C82" s="12" t="n"/>
      <c r="D82" s="14" t="n"/>
      <c r="E82" s="12" t="n"/>
      <c r="F82" s="9">
        <f>IF(OR($A82="",$C82=""),"",IFERROR(VLOOKUP($C82,Produkte!$A$8:$E$107,3,FALSE),""))</f>
        <v/>
      </c>
      <c r="G82" s="9">
        <f>IF(OR($A82="",$D82="",$F82=""),"",IFERROR(ROUND($D82*$F82,2),""))</f>
        <v/>
      </c>
      <c r="H82" s="15">
        <f>IF(OR($A82="",$C82=""),"",IFERROR(VLOOKUP($C82,Produkte!$A$8:$E$107,4,FALSE),""))</f>
        <v/>
      </c>
      <c r="I82" s="15">
        <f>IF(OR($A82="",$D82="",$H82=""),"",IFERROR($D82*$H82,""))</f>
        <v/>
      </c>
      <c r="J82" s="9">
        <f>IF(OR($A82="",$E82=""),"",IFERROR(VLOOKUP($E82,'Anlagen und Parameter'!$A$8:$B$107,2,FALSE),""))</f>
        <v/>
      </c>
      <c r="K82" s="9">
        <f>IF(OR($A82="",$I82="",$J82=""),"",IFERROR(ROUND($I82*$J82,2),""))</f>
        <v/>
      </c>
      <c r="L82" s="15">
        <f>IF(OR($A82="",$C82=""),"",IFERROR(VLOOKUP($C82,Produkte!$A$8:$E$107,5,FALSE),""))</f>
        <v/>
      </c>
      <c r="M82" s="15">
        <f>IF(OR($A82="",$D82="",$L82=""),"",IFERROR($D82*$L82,""))</f>
        <v/>
      </c>
      <c r="N82" s="9">
        <f>IF($A82="","",IFERROR('Anlagen und Parameter'!$E$8,""))</f>
        <v/>
      </c>
      <c r="O82" s="9">
        <f>IF(OR($A82="",$M82="",$N82=""),"",IFERROR(ROUND($M82*$N82,2),""))</f>
        <v/>
      </c>
      <c r="P82" s="16">
        <f>IF($A82="","",IFERROR('Anlagen und Parameter'!$E$9,""))</f>
        <v/>
      </c>
      <c r="Q82" s="9">
        <f>IF(OR($A82="",$G82="",$K82="",$O82="",$P82=""),"",IFERROR(ROUND(($G82+$K82+$O82)*$P82,2),""))</f>
        <v/>
      </c>
      <c r="R82" s="9">
        <f>IF(OR($A82="",$G82="",$K82="",$O82="",$Q82=""),"",IFERROR(ROUND(SUM($G82,$K82,$O82,$Q82),2),""))</f>
        <v/>
      </c>
      <c r="S82" s="33">
        <f>IF(OR($A82="",$R82="",$D82=""),"",IFERROR($R82/$D82,""))</f>
        <v/>
      </c>
      <c r="T82" s="18" t="n"/>
      <c r="U82" s="9">
        <f>IF(OR($A82="",$D82="",$T82=""),"",IFERROR(ROUND($D82*$T82,2),""))</f>
        <v/>
      </c>
      <c r="V82" s="9">
        <f>IF(OR($A82="",$U82="",$R82=""),"",IFERROR(ROUND($U82-$R82,2),""))</f>
        <v/>
      </c>
      <c r="W82" s="16">
        <f>IF(OR($A82="",$U82="",$U82=0,$V82=""),"",IFERROR($V82/$U82,""))</f>
        <v/>
      </c>
      <c r="X82" s="5">
        <f>IF($A82="","",IFERROR(IF(OR($B82="",$C82="",$D82="",$D82&lt;=0,$E82="",$F82="",$H82="",$J82="",$L82="",$N82="",$P82="",$R82="",$T82="",$T82&lt;0,$V82="",$Y82=""),"Unvollständig",IF($V82&lt;'Anlagen und Parameter'!$E$10,"Prüfen","Tragfähig")),"Unvollständig"))</f>
        <v/>
      </c>
      <c r="Y82" s="12" t="n"/>
    </row>
    <row r="83" ht="20" customHeight="1">
      <c r="A83" s="12" t="n"/>
      <c r="B83" s="32" t="n"/>
      <c r="C83" s="12" t="n"/>
      <c r="D83" s="14" t="n"/>
      <c r="E83" s="12" t="n"/>
      <c r="F83" s="10">
        <f>IF(OR($A83="",$C83=""),"",IFERROR(VLOOKUP($C83,Produkte!$A$8:$E$107,3,FALSE),""))</f>
        <v/>
      </c>
      <c r="G83" s="10">
        <f>IF(OR($A83="",$D83="",$F83=""),"",IFERROR(ROUND($D83*$F83,2),""))</f>
        <v/>
      </c>
      <c r="H83" s="19">
        <f>IF(OR($A83="",$C83=""),"",IFERROR(VLOOKUP($C83,Produkte!$A$8:$E$107,4,FALSE),""))</f>
        <v/>
      </c>
      <c r="I83" s="19">
        <f>IF(OR($A83="",$D83="",$H83=""),"",IFERROR($D83*$H83,""))</f>
        <v/>
      </c>
      <c r="J83" s="10">
        <f>IF(OR($A83="",$E83=""),"",IFERROR(VLOOKUP($E83,'Anlagen und Parameter'!$A$8:$B$107,2,FALSE),""))</f>
        <v/>
      </c>
      <c r="K83" s="10">
        <f>IF(OR($A83="",$I83="",$J83=""),"",IFERROR(ROUND($I83*$J83,2),""))</f>
        <v/>
      </c>
      <c r="L83" s="19">
        <f>IF(OR($A83="",$C83=""),"",IFERROR(VLOOKUP($C83,Produkte!$A$8:$E$107,5,FALSE),""))</f>
        <v/>
      </c>
      <c r="M83" s="19">
        <f>IF(OR($A83="",$D83="",$L83=""),"",IFERROR($D83*$L83,""))</f>
        <v/>
      </c>
      <c r="N83" s="10">
        <f>IF($A83="","",IFERROR('Anlagen und Parameter'!$E$8,""))</f>
        <v/>
      </c>
      <c r="O83" s="10">
        <f>IF(OR($A83="",$M83="",$N83=""),"",IFERROR(ROUND($M83*$N83,2),""))</f>
        <v/>
      </c>
      <c r="P83" s="11">
        <f>IF($A83="","",IFERROR('Anlagen und Parameter'!$E$9,""))</f>
        <v/>
      </c>
      <c r="Q83" s="10">
        <f>IF(OR($A83="",$G83="",$K83="",$O83="",$P83=""),"",IFERROR(ROUND(($G83+$K83+$O83)*$P83,2),""))</f>
        <v/>
      </c>
      <c r="R83" s="10">
        <f>IF(OR($A83="",$G83="",$K83="",$O83="",$Q83=""),"",IFERROR(ROUND(SUM($G83,$K83,$O83,$Q83),2),""))</f>
        <v/>
      </c>
      <c r="S83" s="34">
        <f>IF(OR($A83="",$R83="",$D83=""),"",IFERROR($R83/$D83,""))</f>
        <v/>
      </c>
      <c r="T83" s="18" t="n"/>
      <c r="U83" s="10">
        <f>IF(OR($A83="",$D83="",$T83=""),"",IFERROR(ROUND($D83*$T83,2),""))</f>
        <v/>
      </c>
      <c r="V83" s="10">
        <f>IF(OR($A83="",$U83="",$R83=""),"",IFERROR(ROUND($U83-$R83,2),""))</f>
        <v/>
      </c>
      <c r="W83" s="11">
        <f>IF(OR($A83="",$U83="",$U83=0,$V83=""),"",IFERROR($V83/$U83,""))</f>
        <v/>
      </c>
      <c r="X83" s="7">
        <f>IF($A83="","",IFERROR(IF(OR($B83="",$C83="",$D83="",$D83&lt;=0,$E83="",$F83="",$H83="",$J83="",$L83="",$N83="",$P83="",$R83="",$T83="",$T83&lt;0,$V83="",$Y83=""),"Unvollständig",IF($V83&lt;'Anlagen und Parameter'!$E$10,"Prüfen","Tragfähig")),"Unvollständig"))</f>
        <v/>
      </c>
      <c r="Y83" s="12" t="n"/>
    </row>
    <row r="84" ht="20" customHeight="1">
      <c r="A84" s="12" t="n"/>
      <c r="B84" s="32" t="n"/>
      <c r="C84" s="12" t="n"/>
      <c r="D84" s="14" t="n"/>
      <c r="E84" s="12" t="n"/>
      <c r="F84" s="9">
        <f>IF(OR($A84="",$C84=""),"",IFERROR(VLOOKUP($C84,Produkte!$A$8:$E$107,3,FALSE),""))</f>
        <v/>
      </c>
      <c r="G84" s="9">
        <f>IF(OR($A84="",$D84="",$F84=""),"",IFERROR(ROUND($D84*$F84,2),""))</f>
        <v/>
      </c>
      <c r="H84" s="15">
        <f>IF(OR($A84="",$C84=""),"",IFERROR(VLOOKUP($C84,Produkte!$A$8:$E$107,4,FALSE),""))</f>
        <v/>
      </c>
      <c r="I84" s="15">
        <f>IF(OR($A84="",$D84="",$H84=""),"",IFERROR($D84*$H84,""))</f>
        <v/>
      </c>
      <c r="J84" s="9">
        <f>IF(OR($A84="",$E84=""),"",IFERROR(VLOOKUP($E84,'Anlagen und Parameter'!$A$8:$B$107,2,FALSE),""))</f>
        <v/>
      </c>
      <c r="K84" s="9">
        <f>IF(OR($A84="",$I84="",$J84=""),"",IFERROR(ROUND($I84*$J84,2),""))</f>
        <v/>
      </c>
      <c r="L84" s="15">
        <f>IF(OR($A84="",$C84=""),"",IFERROR(VLOOKUP($C84,Produkte!$A$8:$E$107,5,FALSE),""))</f>
        <v/>
      </c>
      <c r="M84" s="15">
        <f>IF(OR($A84="",$D84="",$L84=""),"",IFERROR($D84*$L84,""))</f>
        <v/>
      </c>
      <c r="N84" s="9">
        <f>IF($A84="","",IFERROR('Anlagen und Parameter'!$E$8,""))</f>
        <v/>
      </c>
      <c r="O84" s="9">
        <f>IF(OR($A84="",$M84="",$N84=""),"",IFERROR(ROUND($M84*$N84,2),""))</f>
        <v/>
      </c>
      <c r="P84" s="16">
        <f>IF($A84="","",IFERROR('Anlagen und Parameter'!$E$9,""))</f>
        <v/>
      </c>
      <c r="Q84" s="9">
        <f>IF(OR($A84="",$G84="",$K84="",$O84="",$P84=""),"",IFERROR(ROUND(($G84+$K84+$O84)*$P84,2),""))</f>
        <v/>
      </c>
      <c r="R84" s="9">
        <f>IF(OR($A84="",$G84="",$K84="",$O84="",$Q84=""),"",IFERROR(ROUND(SUM($G84,$K84,$O84,$Q84),2),""))</f>
        <v/>
      </c>
      <c r="S84" s="33">
        <f>IF(OR($A84="",$R84="",$D84=""),"",IFERROR($R84/$D84,""))</f>
        <v/>
      </c>
      <c r="T84" s="18" t="n"/>
      <c r="U84" s="9">
        <f>IF(OR($A84="",$D84="",$T84=""),"",IFERROR(ROUND($D84*$T84,2),""))</f>
        <v/>
      </c>
      <c r="V84" s="9">
        <f>IF(OR($A84="",$U84="",$R84=""),"",IFERROR(ROUND($U84-$R84,2),""))</f>
        <v/>
      </c>
      <c r="W84" s="16">
        <f>IF(OR($A84="",$U84="",$U84=0,$V84=""),"",IFERROR($V84/$U84,""))</f>
        <v/>
      </c>
      <c r="X84" s="5">
        <f>IF($A84="","",IFERROR(IF(OR($B84="",$C84="",$D84="",$D84&lt;=0,$E84="",$F84="",$H84="",$J84="",$L84="",$N84="",$P84="",$R84="",$T84="",$T84&lt;0,$V84="",$Y84=""),"Unvollständig",IF($V84&lt;'Anlagen und Parameter'!$E$10,"Prüfen","Tragfähig")),"Unvollständig"))</f>
        <v/>
      </c>
      <c r="Y84" s="12" t="n"/>
    </row>
    <row r="85" ht="20" customHeight="1">
      <c r="A85" s="12" t="n"/>
      <c r="B85" s="32" t="n"/>
      <c r="C85" s="12" t="n"/>
      <c r="D85" s="14" t="n"/>
      <c r="E85" s="12" t="n"/>
      <c r="F85" s="10">
        <f>IF(OR($A85="",$C85=""),"",IFERROR(VLOOKUP($C85,Produkte!$A$8:$E$107,3,FALSE),""))</f>
        <v/>
      </c>
      <c r="G85" s="10">
        <f>IF(OR($A85="",$D85="",$F85=""),"",IFERROR(ROUND($D85*$F85,2),""))</f>
        <v/>
      </c>
      <c r="H85" s="19">
        <f>IF(OR($A85="",$C85=""),"",IFERROR(VLOOKUP($C85,Produkte!$A$8:$E$107,4,FALSE),""))</f>
        <v/>
      </c>
      <c r="I85" s="19">
        <f>IF(OR($A85="",$D85="",$H85=""),"",IFERROR($D85*$H85,""))</f>
        <v/>
      </c>
      <c r="J85" s="10">
        <f>IF(OR($A85="",$E85=""),"",IFERROR(VLOOKUP($E85,'Anlagen und Parameter'!$A$8:$B$107,2,FALSE),""))</f>
        <v/>
      </c>
      <c r="K85" s="10">
        <f>IF(OR($A85="",$I85="",$J85=""),"",IFERROR(ROUND($I85*$J85,2),""))</f>
        <v/>
      </c>
      <c r="L85" s="19">
        <f>IF(OR($A85="",$C85=""),"",IFERROR(VLOOKUP($C85,Produkte!$A$8:$E$107,5,FALSE),""))</f>
        <v/>
      </c>
      <c r="M85" s="19">
        <f>IF(OR($A85="",$D85="",$L85=""),"",IFERROR($D85*$L85,""))</f>
        <v/>
      </c>
      <c r="N85" s="10">
        <f>IF($A85="","",IFERROR('Anlagen und Parameter'!$E$8,""))</f>
        <v/>
      </c>
      <c r="O85" s="10">
        <f>IF(OR($A85="",$M85="",$N85=""),"",IFERROR(ROUND($M85*$N85,2),""))</f>
        <v/>
      </c>
      <c r="P85" s="11">
        <f>IF($A85="","",IFERROR('Anlagen und Parameter'!$E$9,""))</f>
        <v/>
      </c>
      <c r="Q85" s="10">
        <f>IF(OR($A85="",$G85="",$K85="",$O85="",$P85=""),"",IFERROR(ROUND(($G85+$K85+$O85)*$P85,2),""))</f>
        <v/>
      </c>
      <c r="R85" s="10">
        <f>IF(OR($A85="",$G85="",$K85="",$O85="",$Q85=""),"",IFERROR(ROUND(SUM($G85,$K85,$O85,$Q85),2),""))</f>
        <v/>
      </c>
      <c r="S85" s="34">
        <f>IF(OR($A85="",$R85="",$D85=""),"",IFERROR($R85/$D85,""))</f>
        <v/>
      </c>
      <c r="T85" s="18" t="n"/>
      <c r="U85" s="10">
        <f>IF(OR($A85="",$D85="",$T85=""),"",IFERROR(ROUND($D85*$T85,2),""))</f>
        <v/>
      </c>
      <c r="V85" s="10">
        <f>IF(OR($A85="",$U85="",$R85=""),"",IFERROR(ROUND($U85-$R85,2),""))</f>
        <v/>
      </c>
      <c r="W85" s="11">
        <f>IF(OR($A85="",$U85="",$U85=0,$V85=""),"",IFERROR($V85/$U85,""))</f>
        <v/>
      </c>
      <c r="X85" s="7">
        <f>IF($A85="","",IFERROR(IF(OR($B85="",$C85="",$D85="",$D85&lt;=0,$E85="",$F85="",$H85="",$J85="",$L85="",$N85="",$P85="",$R85="",$T85="",$T85&lt;0,$V85="",$Y85=""),"Unvollständig",IF($V85&lt;'Anlagen und Parameter'!$E$10,"Prüfen","Tragfähig")),"Unvollständig"))</f>
        <v/>
      </c>
      <c r="Y85" s="12" t="n"/>
    </row>
    <row r="86" ht="20" customHeight="1">
      <c r="A86" s="12" t="n"/>
      <c r="B86" s="32" t="n"/>
      <c r="C86" s="12" t="n"/>
      <c r="D86" s="14" t="n"/>
      <c r="E86" s="12" t="n"/>
      <c r="F86" s="9">
        <f>IF(OR($A86="",$C86=""),"",IFERROR(VLOOKUP($C86,Produkte!$A$8:$E$107,3,FALSE),""))</f>
        <v/>
      </c>
      <c r="G86" s="9">
        <f>IF(OR($A86="",$D86="",$F86=""),"",IFERROR(ROUND($D86*$F86,2),""))</f>
        <v/>
      </c>
      <c r="H86" s="15">
        <f>IF(OR($A86="",$C86=""),"",IFERROR(VLOOKUP($C86,Produkte!$A$8:$E$107,4,FALSE),""))</f>
        <v/>
      </c>
      <c r="I86" s="15">
        <f>IF(OR($A86="",$D86="",$H86=""),"",IFERROR($D86*$H86,""))</f>
        <v/>
      </c>
      <c r="J86" s="9">
        <f>IF(OR($A86="",$E86=""),"",IFERROR(VLOOKUP($E86,'Anlagen und Parameter'!$A$8:$B$107,2,FALSE),""))</f>
        <v/>
      </c>
      <c r="K86" s="9">
        <f>IF(OR($A86="",$I86="",$J86=""),"",IFERROR(ROUND($I86*$J86,2),""))</f>
        <v/>
      </c>
      <c r="L86" s="15">
        <f>IF(OR($A86="",$C86=""),"",IFERROR(VLOOKUP($C86,Produkte!$A$8:$E$107,5,FALSE),""))</f>
        <v/>
      </c>
      <c r="M86" s="15">
        <f>IF(OR($A86="",$D86="",$L86=""),"",IFERROR($D86*$L86,""))</f>
        <v/>
      </c>
      <c r="N86" s="9">
        <f>IF($A86="","",IFERROR('Anlagen und Parameter'!$E$8,""))</f>
        <v/>
      </c>
      <c r="O86" s="9">
        <f>IF(OR($A86="",$M86="",$N86=""),"",IFERROR(ROUND($M86*$N86,2),""))</f>
        <v/>
      </c>
      <c r="P86" s="16">
        <f>IF($A86="","",IFERROR('Anlagen und Parameter'!$E$9,""))</f>
        <v/>
      </c>
      <c r="Q86" s="9">
        <f>IF(OR($A86="",$G86="",$K86="",$O86="",$P86=""),"",IFERROR(ROUND(($G86+$K86+$O86)*$P86,2),""))</f>
        <v/>
      </c>
      <c r="R86" s="9">
        <f>IF(OR($A86="",$G86="",$K86="",$O86="",$Q86=""),"",IFERROR(ROUND(SUM($G86,$K86,$O86,$Q86),2),""))</f>
        <v/>
      </c>
      <c r="S86" s="33">
        <f>IF(OR($A86="",$R86="",$D86=""),"",IFERROR($R86/$D86,""))</f>
        <v/>
      </c>
      <c r="T86" s="18" t="n"/>
      <c r="U86" s="9">
        <f>IF(OR($A86="",$D86="",$T86=""),"",IFERROR(ROUND($D86*$T86,2),""))</f>
        <v/>
      </c>
      <c r="V86" s="9">
        <f>IF(OR($A86="",$U86="",$R86=""),"",IFERROR(ROUND($U86-$R86,2),""))</f>
        <v/>
      </c>
      <c r="W86" s="16">
        <f>IF(OR($A86="",$U86="",$U86=0,$V86=""),"",IFERROR($V86/$U86,""))</f>
        <v/>
      </c>
      <c r="X86" s="5">
        <f>IF($A86="","",IFERROR(IF(OR($B86="",$C86="",$D86="",$D86&lt;=0,$E86="",$F86="",$H86="",$J86="",$L86="",$N86="",$P86="",$R86="",$T86="",$T86&lt;0,$V86="",$Y86=""),"Unvollständig",IF($V86&lt;'Anlagen und Parameter'!$E$10,"Prüfen","Tragfähig")),"Unvollständig"))</f>
        <v/>
      </c>
      <c r="Y86" s="12" t="n"/>
    </row>
    <row r="87" ht="20" customHeight="1">
      <c r="A87" s="12" t="n"/>
      <c r="B87" s="32" t="n"/>
      <c r="C87" s="12" t="n"/>
      <c r="D87" s="14" t="n"/>
      <c r="E87" s="12" t="n"/>
      <c r="F87" s="10">
        <f>IF(OR($A87="",$C87=""),"",IFERROR(VLOOKUP($C87,Produkte!$A$8:$E$107,3,FALSE),""))</f>
        <v/>
      </c>
      <c r="G87" s="10">
        <f>IF(OR($A87="",$D87="",$F87=""),"",IFERROR(ROUND($D87*$F87,2),""))</f>
        <v/>
      </c>
      <c r="H87" s="19">
        <f>IF(OR($A87="",$C87=""),"",IFERROR(VLOOKUP($C87,Produkte!$A$8:$E$107,4,FALSE),""))</f>
        <v/>
      </c>
      <c r="I87" s="19">
        <f>IF(OR($A87="",$D87="",$H87=""),"",IFERROR($D87*$H87,""))</f>
        <v/>
      </c>
      <c r="J87" s="10">
        <f>IF(OR($A87="",$E87=""),"",IFERROR(VLOOKUP($E87,'Anlagen und Parameter'!$A$8:$B$107,2,FALSE),""))</f>
        <v/>
      </c>
      <c r="K87" s="10">
        <f>IF(OR($A87="",$I87="",$J87=""),"",IFERROR(ROUND($I87*$J87,2),""))</f>
        <v/>
      </c>
      <c r="L87" s="19">
        <f>IF(OR($A87="",$C87=""),"",IFERROR(VLOOKUP($C87,Produkte!$A$8:$E$107,5,FALSE),""))</f>
        <v/>
      </c>
      <c r="M87" s="19">
        <f>IF(OR($A87="",$D87="",$L87=""),"",IFERROR($D87*$L87,""))</f>
        <v/>
      </c>
      <c r="N87" s="10">
        <f>IF($A87="","",IFERROR('Anlagen und Parameter'!$E$8,""))</f>
        <v/>
      </c>
      <c r="O87" s="10">
        <f>IF(OR($A87="",$M87="",$N87=""),"",IFERROR(ROUND($M87*$N87,2),""))</f>
        <v/>
      </c>
      <c r="P87" s="11">
        <f>IF($A87="","",IFERROR('Anlagen und Parameter'!$E$9,""))</f>
        <v/>
      </c>
      <c r="Q87" s="10">
        <f>IF(OR($A87="",$G87="",$K87="",$O87="",$P87=""),"",IFERROR(ROUND(($G87+$K87+$O87)*$P87,2),""))</f>
        <v/>
      </c>
      <c r="R87" s="10">
        <f>IF(OR($A87="",$G87="",$K87="",$O87="",$Q87=""),"",IFERROR(ROUND(SUM($G87,$K87,$O87,$Q87),2),""))</f>
        <v/>
      </c>
      <c r="S87" s="34">
        <f>IF(OR($A87="",$R87="",$D87=""),"",IFERROR($R87/$D87,""))</f>
        <v/>
      </c>
      <c r="T87" s="18" t="n"/>
      <c r="U87" s="10">
        <f>IF(OR($A87="",$D87="",$T87=""),"",IFERROR(ROUND($D87*$T87,2),""))</f>
        <v/>
      </c>
      <c r="V87" s="10">
        <f>IF(OR($A87="",$U87="",$R87=""),"",IFERROR(ROUND($U87-$R87,2),""))</f>
        <v/>
      </c>
      <c r="W87" s="11">
        <f>IF(OR($A87="",$U87="",$U87=0,$V87=""),"",IFERROR($V87/$U87,""))</f>
        <v/>
      </c>
      <c r="X87" s="7">
        <f>IF($A87="","",IFERROR(IF(OR($B87="",$C87="",$D87="",$D87&lt;=0,$E87="",$F87="",$H87="",$J87="",$L87="",$N87="",$P87="",$R87="",$T87="",$T87&lt;0,$V87="",$Y87=""),"Unvollständig",IF($V87&lt;'Anlagen und Parameter'!$E$10,"Prüfen","Tragfähig")),"Unvollständig"))</f>
        <v/>
      </c>
      <c r="Y87" s="12" t="n"/>
    </row>
    <row r="88" ht="20" customHeight="1">
      <c r="A88" s="12" t="n"/>
      <c r="B88" s="32" t="n"/>
      <c r="C88" s="12" t="n"/>
      <c r="D88" s="14" t="n"/>
      <c r="E88" s="12" t="n"/>
      <c r="F88" s="9">
        <f>IF(OR($A88="",$C88=""),"",IFERROR(VLOOKUP($C88,Produkte!$A$8:$E$107,3,FALSE),""))</f>
        <v/>
      </c>
      <c r="G88" s="9">
        <f>IF(OR($A88="",$D88="",$F88=""),"",IFERROR(ROUND($D88*$F88,2),""))</f>
        <v/>
      </c>
      <c r="H88" s="15">
        <f>IF(OR($A88="",$C88=""),"",IFERROR(VLOOKUP($C88,Produkte!$A$8:$E$107,4,FALSE),""))</f>
        <v/>
      </c>
      <c r="I88" s="15">
        <f>IF(OR($A88="",$D88="",$H88=""),"",IFERROR($D88*$H88,""))</f>
        <v/>
      </c>
      <c r="J88" s="9">
        <f>IF(OR($A88="",$E88=""),"",IFERROR(VLOOKUP($E88,'Anlagen und Parameter'!$A$8:$B$107,2,FALSE),""))</f>
        <v/>
      </c>
      <c r="K88" s="9">
        <f>IF(OR($A88="",$I88="",$J88=""),"",IFERROR(ROUND($I88*$J88,2),""))</f>
        <v/>
      </c>
      <c r="L88" s="15">
        <f>IF(OR($A88="",$C88=""),"",IFERROR(VLOOKUP($C88,Produkte!$A$8:$E$107,5,FALSE),""))</f>
        <v/>
      </c>
      <c r="M88" s="15">
        <f>IF(OR($A88="",$D88="",$L88=""),"",IFERROR($D88*$L88,""))</f>
        <v/>
      </c>
      <c r="N88" s="9">
        <f>IF($A88="","",IFERROR('Anlagen und Parameter'!$E$8,""))</f>
        <v/>
      </c>
      <c r="O88" s="9">
        <f>IF(OR($A88="",$M88="",$N88=""),"",IFERROR(ROUND($M88*$N88,2),""))</f>
        <v/>
      </c>
      <c r="P88" s="16">
        <f>IF($A88="","",IFERROR('Anlagen und Parameter'!$E$9,""))</f>
        <v/>
      </c>
      <c r="Q88" s="9">
        <f>IF(OR($A88="",$G88="",$K88="",$O88="",$P88=""),"",IFERROR(ROUND(($G88+$K88+$O88)*$P88,2),""))</f>
        <v/>
      </c>
      <c r="R88" s="9">
        <f>IF(OR($A88="",$G88="",$K88="",$O88="",$Q88=""),"",IFERROR(ROUND(SUM($G88,$K88,$O88,$Q88),2),""))</f>
        <v/>
      </c>
      <c r="S88" s="33">
        <f>IF(OR($A88="",$R88="",$D88=""),"",IFERROR($R88/$D88,""))</f>
        <v/>
      </c>
      <c r="T88" s="18" t="n"/>
      <c r="U88" s="9">
        <f>IF(OR($A88="",$D88="",$T88=""),"",IFERROR(ROUND($D88*$T88,2),""))</f>
        <v/>
      </c>
      <c r="V88" s="9">
        <f>IF(OR($A88="",$U88="",$R88=""),"",IFERROR(ROUND($U88-$R88,2),""))</f>
        <v/>
      </c>
      <c r="W88" s="16">
        <f>IF(OR($A88="",$U88="",$U88=0,$V88=""),"",IFERROR($V88/$U88,""))</f>
        <v/>
      </c>
      <c r="X88" s="5">
        <f>IF($A88="","",IFERROR(IF(OR($B88="",$C88="",$D88="",$D88&lt;=0,$E88="",$F88="",$H88="",$J88="",$L88="",$N88="",$P88="",$R88="",$T88="",$T88&lt;0,$V88="",$Y88=""),"Unvollständig",IF($V88&lt;'Anlagen und Parameter'!$E$10,"Prüfen","Tragfähig")),"Unvollständig"))</f>
        <v/>
      </c>
      <c r="Y88" s="12" t="n"/>
    </row>
    <row r="89" ht="20" customHeight="1">
      <c r="A89" s="12" t="n"/>
      <c r="B89" s="32" t="n"/>
      <c r="C89" s="12" t="n"/>
      <c r="D89" s="14" t="n"/>
      <c r="E89" s="12" t="n"/>
      <c r="F89" s="10">
        <f>IF(OR($A89="",$C89=""),"",IFERROR(VLOOKUP($C89,Produkte!$A$8:$E$107,3,FALSE),""))</f>
        <v/>
      </c>
      <c r="G89" s="10">
        <f>IF(OR($A89="",$D89="",$F89=""),"",IFERROR(ROUND($D89*$F89,2),""))</f>
        <v/>
      </c>
      <c r="H89" s="19">
        <f>IF(OR($A89="",$C89=""),"",IFERROR(VLOOKUP($C89,Produkte!$A$8:$E$107,4,FALSE),""))</f>
        <v/>
      </c>
      <c r="I89" s="19">
        <f>IF(OR($A89="",$D89="",$H89=""),"",IFERROR($D89*$H89,""))</f>
        <v/>
      </c>
      <c r="J89" s="10">
        <f>IF(OR($A89="",$E89=""),"",IFERROR(VLOOKUP($E89,'Anlagen und Parameter'!$A$8:$B$107,2,FALSE),""))</f>
        <v/>
      </c>
      <c r="K89" s="10">
        <f>IF(OR($A89="",$I89="",$J89=""),"",IFERROR(ROUND($I89*$J89,2),""))</f>
        <v/>
      </c>
      <c r="L89" s="19">
        <f>IF(OR($A89="",$C89=""),"",IFERROR(VLOOKUP($C89,Produkte!$A$8:$E$107,5,FALSE),""))</f>
        <v/>
      </c>
      <c r="M89" s="19">
        <f>IF(OR($A89="",$D89="",$L89=""),"",IFERROR($D89*$L89,""))</f>
        <v/>
      </c>
      <c r="N89" s="10">
        <f>IF($A89="","",IFERROR('Anlagen und Parameter'!$E$8,""))</f>
        <v/>
      </c>
      <c r="O89" s="10">
        <f>IF(OR($A89="",$M89="",$N89=""),"",IFERROR(ROUND($M89*$N89,2),""))</f>
        <v/>
      </c>
      <c r="P89" s="11">
        <f>IF($A89="","",IFERROR('Anlagen und Parameter'!$E$9,""))</f>
        <v/>
      </c>
      <c r="Q89" s="10">
        <f>IF(OR($A89="",$G89="",$K89="",$O89="",$P89=""),"",IFERROR(ROUND(($G89+$K89+$O89)*$P89,2),""))</f>
        <v/>
      </c>
      <c r="R89" s="10">
        <f>IF(OR($A89="",$G89="",$K89="",$O89="",$Q89=""),"",IFERROR(ROUND(SUM($G89,$K89,$O89,$Q89),2),""))</f>
        <v/>
      </c>
      <c r="S89" s="34">
        <f>IF(OR($A89="",$R89="",$D89=""),"",IFERROR($R89/$D89,""))</f>
        <v/>
      </c>
      <c r="T89" s="18" t="n"/>
      <c r="U89" s="10">
        <f>IF(OR($A89="",$D89="",$T89=""),"",IFERROR(ROUND($D89*$T89,2),""))</f>
        <v/>
      </c>
      <c r="V89" s="10">
        <f>IF(OR($A89="",$U89="",$R89=""),"",IFERROR(ROUND($U89-$R89,2),""))</f>
        <v/>
      </c>
      <c r="W89" s="11">
        <f>IF(OR($A89="",$U89="",$U89=0,$V89=""),"",IFERROR($V89/$U89,""))</f>
        <v/>
      </c>
      <c r="X89" s="7">
        <f>IF($A89="","",IFERROR(IF(OR($B89="",$C89="",$D89="",$D89&lt;=0,$E89="",$F89="",$H89="",$J89="",$L89="",$N89="",$P89="",$R89="",$T89="",$T89&lt;0,$V89="",$Y89=""),"Unvollständig",IF($V89&lt;'Anlagen und Parameter'!$E$10,"Prüfen","Tragfähig")),"Unvollständig"))</f>
        <v/>
      </c>
      <c r="Y89" s="12" t="n"/>
    </row>
    <row r="90" ht="20" customHeight="1">
      <c r="A90" s="12" t="n"/>
      <c r="B90" s="32" t="n"/>
      <c r="C90" s="12" t="n"/>
      <c r="D90" s="14" t="n"/>
      <c r="E90" s="12" t="n"/>
      <c r="F90" s="9">
        <f>IF(OR($A90="",$C90=""),"",IFERROR(VLOOKUP($C90,Produkte!$A$8:$E$107,3,FALSE),""))</f>
        <v/>
      </c>
      <c r="G90" s="9">
        <f>IF(OR($A90="",$D90="",$F90=""),"",IFERROR(ROUND($D90*$F90,2),""))</f>
        <v/>
      </c>
      <c r="H90" s="15">
        <f>IF(OR($A90="",$C90=""),"",IFERROR(VLOOKUP($C90,Produkte!$A$8:$E$107,4,FALSE),""))</f>
        <v/>
      </c>
      <c r="I90" s="15">
        <f>IF(OR($A90="",$D90="",$H90=""),"",IFERROR($D90*$H90,""))</f>
        <v/>
      </c>
      <c r="J90" s="9">
        <f>IF(OR($A90="",$E90=""),"",IFERROR(VLOOKUP($E90,'Anlagen und Parameter'!$A$8:$B$107,2,FALSE),""))</f>
        <v/>
      </c>
      <c r="K90" s="9">
        <f>IF(OR($A90="",$I90="",$J90=""),"",IFERROR(ROUND($I90*$J90,2),""))</f>
        <v/>
      </c>
      <c r="L90" s="15">
        <f>IF(OR($A90="",$C90=""),"",IFERROR(VLOOKUP($C90,Produkte!$A$8:$E$107,5,FALSE),""))</f>
        <v/>
      </c>
      <c r="M90" s="15">
        <f>IF(OR($A90="",$D90="",$L90=""),"",IFERROR($D90*$L90,""))</f>
        <v/>
      </c>
      <c r="N90" s="9">
        <f>IF($A90="","",IFERROR('Anlagen und Parameter'!$E$8,""))</f>
        <v/>
      </c>
      <c r="O90" s="9">
        <f>IF(OR($A90="",$M90="",$N90=""),"",IFERROR(ROUND($M90*$N90,2),""))</f>
        <v/>
      </c>
      <c r="P90" s="16">
        <f>IF($A90="","",IFERROR('Anlagen und Parameter'!$E$9,""))</f>
        <v/>
      </c>
      <c r="Q90" s="9">
        <f>IF(OR($A90="",$G90="",$K90="",$O90="",$P90=""),"",IFERROR(ROUND(($G90+$K90+$O90)*$P90,2),""))</f>
        <v/>
      </c>
      <c r="R90" s="9">
        <f>IF(OR($A90="",$G90="",$K90="",$O90="",$Q90=""),"",IFERROR(ROUND(SUM($G90,$K90,$O90,$Q90),2),""))</f>
        <v/>
      </c>
      <c r="S90" s="33">
        <f>IF(OR($A90="",$R90="",$D90=""),"",IFERROR($R90/$D90,""))</f>
        <v/>
      </c>
      <c r="T90" s="18" t="n"/>
      <c r="U90" s="9">
        <f>IF(OR($A90="",$D90="",$T90=""),"",IFERROR(ROUND($D90*$T90,2),""))</f>
        <v/>
      </c>
      <c r="V90" s="9">
        <f>IF(OR($A90="",$U90="",$R90=""),"",IFERROR(ROUND($U90-$R90,2),""))</f>
        <v/>
      </c>
      <c r="W90" s="16">
        <f>IF(OR($A90="",$U90="",$U90=0,$V90=""),"",IFERROR($V90/$U90,""))</f>
        <v/>
      </c>
      <c r="X90" s="5">
        <f>IF($A90="","",IFERROR(IF(OR($B90="",$C90="",$D90="",$D90&lt;=0,$E90="",$F90="",$H90="",$J90="",$L90="",$N90="",$P90="",$R90="",$T90="",$T90&lt;0,$V90="",$Y90=""),"Unvollständig",IF($V90&lt;'Anlagen und Parameter'!$E$10,"Prüfen","Tragfähig")),"Unvollständig"))</f>
        <v/>
      </c>
      <c r="Y90" s="12" t="n"/>
    </row>
    <row r="91" ht="20" customHeight="1">
      <c r="A91" s="12" t="n"/>
      <c r="B91" s="32" t="n"/>
      <c r="C91" s="12" t="n"/>
      <c r="D91" s="14" t="n"/>
      <c r="E91" s="12" t="n"/>
      <c r="F91" s="10">
        <f>IF(OR($A91="",$C91=""),"",IFERROR(VLOOKUP($C91,Produkte!$A$8:$E$107,3,FALSE),""))</f>
        <v/>
      </c>
      <c r="G91" s="10">
        <f>IF(OR($A91="",$D91="",$F91=""),"",IFERROR(ROUND($D91*$F91,2),""))</f>
        <v/>
      </c>
      <c r="H91" s="19">
        <f>IF(OR($A91="",$C91=""),"",IFERROR(VLOOKUP($C91,Produkte!$A$8:$E$107,4,FALSE),""))</f>
        <v/>
      </c>
      <c r="I91" s="19">
        <f>IF(OR($A91="",$D91="",$H91=""),"",IFERROR($D91*$H91,""))</f>
        <v/>
      </c>
      <c r="J91" s="10">
        <f>IF(OR($A91="",$E91=""),"",IFERROR(VLOOKUP($E91,'Anlagen und Parameter'!$A$8:$B$107,2,FALSE),""))</f>
        <v/>
      </c>
      <c r="K91" s="10">
        <f>IF(OR($A91="",$I91="",$J91=""),"",IFERROR(ROUND($I91*$J91,2),""))</f>
        <v/>
      </c>
      <c r="L91" s="19">
        <f>IF(OR($A91="",$C91=""),"",IFERROR(VLOOKUP($C91,Produkte!$A$8:$E$107,5,FALSE),""))</f>
        <v/>
      </c>
      <c r="M91" s="19">
        <f>IF(OR($A91="",$D91="",$L91=""),"",IFERROR($D91*$L91,""))</f>
        <v/>
      </c>
      <c r="N91" s="10">
        <f>IF($A91="","",IFERROR('Anlagen und Parameter'!$E$8,""))</f>
        <v/>
      </c>
      <c r="O91" s="10">
        <f>IF(OR($A91="",$M91="",$N91=""),"",IFERROR(ROUND($M91*$N91,2),""))</f>
        <v/>
      </c>
      <c r="P91" s="11">
        <f>IF($A91="","",IFERROR('Anlagen und Parameter'!$E$9,""))</f>
        <v/>
      </c>
      <c r="Q91" s="10">
        <f>IF(OR($A91="",$G91="",$K91="",$O91="",$P91=""),"",IFERROR(ROUND(($G91+$K91+$O91)*$P91,2),""))</f>
        <v/>
      </c>
      <c r="R91" s="10">
        <f>IF(OR($A91="",$G91="",$K91="",$O91="",$Q91=""),"",IFERROR(ROUND(SUM($G91,$K91,$O91,$Q91),2),""))</f>
        <v/>
      </c>
      <c r="S91" s="34">
        <f>IF(OR($A91="",$R91="",$D91=""),"",IFERROR($R91/$D91,""))</f>
        <v/>
      </c>
      <c r="T91" s="18" t="n"/>
      <c r="U91" s="10">
        <f>IF(OR($A91="",$D91="",$T91=""),"",IFERROR(ROUND($D91*$T91,2),""))</f>
        <v/>
      </c>
      <c r="V91" s="10">
        <f>IF(OR($A91="",$U91="",$R91=""),"",IFERROR(ROUND($U91-$R91,2),""))</f>
        <v/>
      </c>
      <c r="W91" s="11">
        <f>IF(OR($A91="",$U91="",$U91=0,$V91=""),"",IFERROR($V91/$U91,""))</f>
        <v/>
      </c>
      <c r="X91" s="7">
        <f>IF($A91="","",IFERROR(IF(OR($B91="",$C91="",$D91="",$D91&lt;=0,$E91="",$F91="",$H91="",$J91="",$L91="",$N91="",$P91="",$R91="",$T91="",$T91&lt;0,$V91="",$Y91=""),"Unvollständig",IF($V91&lt;'Anlagen und Parameter'!$E$10,"Prüfen","Tragfähig")),"Unvollständig"))</f>
        <v/>
      </c>
      <c r="Y91" s="12" t="n"/>
    </row>
    <row r="92" ht="20" customHeight="1">
      <c r="A92" s="12" t="n"/>
      <c r="B92" s="32" t="n"/>
      <c r="C92" s="12" t="n"/>
      <c r="D92" s="14" t="n"/>
      <c r="E92" s="12" t="n"/>
      <c r="F92" s="9">
        <f>IF(OR($A92="",$C92=""),"",IFERROR(VLOOKUP($C92,Produkte!$A$8:$E$107,3,FALSE),""))</f>
        <v/>
      </c>
      <c r="G92" s="9">
        <f>IF(OR($A92="",$D92="",$F92=""),"",IFERROR(ROUND($D92*$F92,2),""))</f>
        <v/>
      </c>
      <c r="H92" s="15">
        <f>IF(OR($A92="",$C92=""),"",IFERROR(VLOOKUP($C92,Produkte!$A$8:$E$107,4,FALSE),""))</f>
        <v/>
      </c>
      <c r="I92" s="15">
        <f>IF(OR($A92="",$D92="",$H92=""),"",IFERROR($D92*$H92,""))</f>
        <v/>
      </c>
      <c r="J92" s="9">
        <f>IF(OR($A92="",$E92=""),"",IFERROR(VLOOKUP($E92,'Anlagen und Parameter'!$A$8:$B$107,2,FALSE),""))</f>
        <v/>
      </c>
      <c r="K92" s="9">
        <f>IF(OR($A92="",$I92="",$J92=""),"",IFERROR(ROUND($I92*$J92,2),""))</f>
        <v/>
      </c>
      <c r="L92" s="15">
        <f>IF(OR($A92="",$C92=""),"",IFERROR(VLOOKUP($C92,Produkte!$A$8:$E$107,5,FALSE),""))</f>
        <v/>
      </c>
      <c r="M92" s="15">
        <f>IF(OR($A92="",$D92="",$L92=""),"",IFERROR($D92*$L92,""))</f>
        <v/>
      </c>
      <c r="N92" s="9">
        <f>IF($A92="","",IFERROR('Anlagen und Parameter'!$E$8,""))</f>
        <v/>
      </c>
      <c r="O92" s="9">
        <f>IF(OR($A92="",$M92="",$N92=""),"",IFERROR(ROUND($M92*$N92,2),""))</f>
        <v/>
      </c>
      <c r="P92" s="16">
        <f>IF($A92="","",IFERROR('Anlagen und Parameter'!$E$9,""))</f>
        <v/>
      </c>
      <c r="Q92" s="9">
        <f>IF(OR($A92="",$G92="",$K92="",$O92="",$P92=""),"",IFERROR(ROUND(($G92+$K92+$O92)*$P92,2),""))</f>
        <v/>
      </c>
      <c r="R92" s="9">
        <f>IF(OR($A92="",$G92="",$K92="",$O92="",$Q92=""),"",IFERROR(ROUND(SUM($G92,$K92,$O92,$Q92),2),""))</f>
        <v/>
      </c>
      <c r="S92" s="33">
        <f>IF(OR($A92="",$R92="",$D92=""),"",IFERROR($R92/$D92,""))</f>
        <v/>
      </c>
      <c r="T92" s="18" t="n"/>
      <c r="U92" s="9">
        <f>IF(OR($A92="",$D92="",$T92=""),"",IFERROR(ROUND($D92*$T92,2),""))</f>
        <v/>
      </c>
      <c r="V92" s="9">
        <f>IF(OR($A92="",$U92="",$R92=""),"",IFERROR(ROUND($U92-$R92,2),""))</f>
        <v/>
      </c>
      <c r="W92" s="16">
        <f>IF(OR($A92="",$U92="",$U92=0,$V92=""),"",IFERROR($V92/$U92,""))</f>
        <v/>
      </c>
      <c r="X92" s="5">
        <f>IF($A92="","",IFERROR(IF(OR($B92="",$C92="",$D92="",$D92&lt;=0,$E92="",$F92="",$H92="",$J92="",$L92="",$N92="",$P92="",$R92="",$T92="",$T92&lt;0,$V92="",$Y92=""),"Unvollständig",IF($V92&lt;'Anlagen und Parameter'!$E$10,"Prüfen","Tragfähig")),"Unvollständig"))</f>
        <v/>
      </c>
      <c r="Y92" s="12" t="n"/>
    </row>
    <row r="93" ht="20" customHeight="1">
      <c r="A93" s="12" t="n"/>
      <c r="B93" s="32" t="n"/>
      <c r="C93" s="12" t="n"/>
      <c r="D93" s="14" t="n"/>
      <c r="E93" s="12" t="n"/>
      <c r="F93" s="10">
        <f>IF(OR($A93="",$C93=""),"",IFERROR(VLOOKUP($C93,Produkte!$A$8:$E$107,3,FALSE),""))</f>
        <v/>
      </c>
      <c r="G93" s="10">
        <f>IF(OR($A93="",$D93="",$F93=""),"",IFERROR(ROUND($D93*$F93,2),""))</f>
        <v/>
      </c>
      <c r="H93" s="19">
        <f>IF(OR($A93="",$C93=""),"",IFERROR(VLOOKUP($C93,Produkte!$A$8:$E$107,4,FALSE),""))</f>
        <v/>
      </c>
      <c r="I93" s="19">
        <f>IF(OR($A93="",$D93="",$H93=""),"",IFERROR($D93*$H93,""))</f>
        <v/>
      </c>
      <c r="J93" s="10">
        <f>IF(OR($A93="",$E93=""),"",IFERROR(VLOOKUP($E93,'Anlagen und Parameter'!$A$8:$B$107,2,FALSE),""))</f>
        <v/>
      </c>
      <c r="K93" s="10">
        <f>IF(OR($A93="",$I93="",$J93=""),"",IFERROR(ROUND($I93*$J93,2),""))</f>
        <v/>
      </c>
      <c r="L93" s="19">
        <f>IF(OR($A93="",$C93=""),"",IFERROR(VLOOKUP($C93,Produkte!$A$8:$E$107,5,FALSE),""))</f>
        <v/>
      </c>
      <c r="M93" s="19">
        <f>IF(OR($A93="",$D93="",$L93=""),"",IFERROR($D93*$L93,""))</f>
        <v/>
      </c>
      <c r="N93" s="10">
        <f>IF($A93="","",IFERROR('Anlagen und Parameter'!$E$8,""))</f>
        <v/>
      </c>
      <c r="O93" s="10">
        <f>IF(OR($A93="",$M93="",$N93=""),"",IFERROR(ROUND($M93*$N93,2),""))</f>
        <v/>
      </c>
      <c r="P93" s="11">
        <f>IF($A93="","",IFERROR('Anlagen und Parameter'!$E$9,""))</f>
        <v/>
      </c>
      <c r="Q93" s="10">
        <f>IF(OR($A93="",$G93="",$K93="",$O93="",$P93=""),"",IFERROR(ROUND(($G93+$K93+$O93)*$P93,2),""))</f>
        <v/>
      </c>
      <c r="R93" s="10">
        <f>IF(OR($A93="",$G93="",$K93="",$O93="",$Q93=""),"",IFERROR(ROUND(SUM($G93,$K93,$O93,$Q93),2),""))</f>
        <v/>
      </c>
      <c r="S93" s="34">
        <f>IF(OR($A93="",$R93="",$D93=""),"",IFERROR($R93/$D93,""))</f>
        <v/>
      </c>
      <c r="T93" s="18" t="n"/>
      <c r="U93" s="10">
        <f>IF(OR($A93="",$D93="",$T93=""),"",IFERROR(ROUND($D93*$T93,2),""))</f>
        <v/>
      </c>
      <c r="V93" s="10">
        <f>IF(OR($A93="",$U93="",$R93=""),"",IFERROR(ROUND($U93-$R93,2),""))</f>
        <v/>
      </c>
      <c r="W93" s="11">
        <f>IF(OR($A93="",$U93="",$U93=0,$V93=""),"",IFERROR($V93/$U93,""))</f>
        <v/>
      </c>
      <c r="X93" s="7">
        <f>IF($A93="","",IFERROR(IF(OR($B93="",$C93="",$D93="",$D93&lt;=0,$E93="",$F93="",$H93="",$J93="",$L93="",$N93="",$P93="",$R93="",$T93="",$T93&lt;0,$V93="",$Y93=""),"Unvollständig",IF($V93&lt;'Anlagen und Parameter'!$E$10,"Prüfen","Tragfähig")),"Unvollständig"))</f>
        <v/>
      </c>
      <c r="Y93" s="12" t="n"/>
    </row>
    <row r="94" ht="20" customHeight="1">
      <c r="A94" s="12" t="n"/>
      <c r="B94" s="32" t="n"/>
      <c r="C94" s="12" t="n"/>
      <c r="D94" s="14" t="n"/>
      <c r="E94" s="12" t="n"/>
      <c r="F94" s="9">
        <f>IF(OR($A94="",$C94=""),"",IFERROR(VLOOKUP($C94,Produkte!$A$8:$E$107,3,FALSE),""))</f>
        <v/>
      </c>
      <c r="G94" s="9">
        <f>IF(OR($A94="",$D94="",$F94=""),"",IFERROR(ROUND($D94*$F94,2),""))</f>
        <v/>
      </c>
      <c r="H94" s="15">
        <f>IF(OR($A94="",$C94=""),"",IFERROR(VLOOKUP($C94,Produkte!$A$8:$E$107,4,FALSE),""))</f>
        <v/>
      </c>
      <c r="I94" s="15">
        <f>IF(OR($A94="",$D94="",$H94=""),"",IFERROR($D94*$H94,""))</f>
        <v/>
      </c>
      <c r="J94" s="9">
        <f>IF(OR($A94="",$E94=""),"",IFERROR(VLOOKUP($E94,'Anlagen und Parameter'!$A$8:$B$107,2,FALSE),""))</f>
        <v/>
      </c>
      <c r="K94" s="9">
        <f>IF(OR($A94="",$I94="",$J94=""),"",IFERROR(ROUND($I94*$J94,2),""))</f>
        <v/>
      </c>
      <c r="L94" s="15">
        <f>IF(OR($A94="",$C94=""),"",IFERROR(VLOOKUP($C94,Produkte!$A$8:$E$107,5,FALSE),""))</f>
        <v/>
      </c>
      <c r="M94" s="15">
        <f>IF(OR($A94="",$D94="",$L94=""),"",IFERROR($D94*$L94,""))</f>
        <v/>
      </c>
      <c r="N94" s="9">
        <f>IF($A94="","",IFERROR('Anlagen und Parameter'!$E$8,""))</f>
        <v/>
      </c>
      <c r="O94" s="9">
        <f>IF(OR($A94="",$M94="",$N94=""),"",IFERROR(ROUND($M94*$N94,2),""))</f>
        <v/>
      </c>
      <c r="P94" s="16">
        <f>IF($A94="","",IFERROR('Anlagen und Parameter'!$E$9,""))</f>
        <v/>
      </c>
      <c r="Q94" s="9">
        <f>IF(OR($A94="",$G94="",$K94="",$O94="",$P94=""),"",IFERROR(ROUND(($G94+$K94+$O94)*$P94,2),""))</f>
        <v/>
      </c>
      <c r="R94" s="9">
        <f>IF(OR($A94="",$G94="",$K94="",$O94="",$Q94=""),"",IFERROR(ROUND(SUM($G94,$K94,$O94,$Q94),2),""))</f>
        <v/>
      </c>
      <c r="S94" s="33">
        <f>IF(OR($A94="",$R94="",$D94=""),"",IFERROR($R94/$D94,""))</f>
        <v/>
      </c>
      <c r="T94" s="18" t="n"/>
      <c r="U94" s="9">
        <f>IF(OR($A94="",$D94="",$T94=""),"",IFERROR(ROUND($D94*$T94,2),""))</f>
        <v/>
      </c>
      <c r="V94" s="9">
        <f>IF(OR($A94="",$U94="",$R94=""),"",IFERROR(ROUND($U94-$R94,2),""))</f>
        <v/>
      </c>
      <c r="W94" s="16">
        <f>IF(OR($A94="",$U94="",$U94=0,$V94=""),"",IFERROR($V94/$U94,""))</f>
        <v/>
      </c>
      <c r="X94" s="5">
        <f>IF($A94="","",IFERROR(IF(OR($B94="",$C94="",$D94="",$D94&lt;=0,$E94="",$F94="",$H94="",$J94="",$L94="",$N94="",$P94="",$R94="",$T94="",$T94&lt;0,$V94="",$Y94=""),"Unvollständig",IF($V94&lt;'Anlagen und Parameter'!$E$10,"Prüfen","Tragfähig")),"Unvollständig"))</f>
        <v/>
      </c>
      <c r="Y94" s="12" t="n"/>
    </row>
    <row r="95" ht="20" customHeight="1">
      <c r="A95" s="12" t="n"/>
      <c r="B95" s="32" t="n"/>
      <c r="C95" s="12" t="n"/>
      <c r="D95" s="14" t="n"/>
      <c r="E95" s="12" t="n"/>
      <c r="F95" s="10">
        <f>IF(OR($A95="",$C95=""),"",IFERROR(VLOOKUP($C95,Produkte!$A$8:$E$107,3,FALSE),""))</f>
        <v/>
      </c>
      <c r="G95" s="10">
        <f>IF(OR($A95="",$D95="",$F95=""),"",IFERROR(ROUND($D95*$F95,2),""))</f>
        <v/>
      </c>
      <c r="H95" s="19">
        <f>IF(OR($A95="",$C95=""),"",IFERROR(VLOOKUP($C95,Produkte!$A$8:$E$107,4,FALSE),""))</f>
        <v/>
      </c>
      <c r="I95" s="19">
        <f>IF(OR($A95="",$D95="",$H95=""),"",IFERROR($D95*$H95,""))</f>
        <v/>
      </c>
      <c r="J95" s="10">
        <f>IF(OR($A95="",$E95=""),"",IFERROR(VLOOKUP($E95,'Anlagen und Parameter'!$A$8:$B$107,2,FALSE),""))</f>
        <v/>
      </c>
      <c r="K95" s="10">
        <f>IF(OR($A95="",$I95="",$J95=""),"",IFERROR(ROUND($I95*$J95,2),""))</f>
        <v/>
      </c>
      <c r="L95" s="19">
        <f>IF(OR($A95="",$C95=""),"",IFERROR(VLOOKUP($C95,Produkte!$A$8:$E$107,5,FALSE),""))</f>
        <v/>
      </c>
      <c r="M95" s="19">
        <f>IF(OR($A95="",$D95="",$L95=""),"",IFERROR($D95*$L95,""))</f>
        <v/>
      </c>
      <c r="N95" s="10">
        <f>IF($A95="","",IFERROR('Anlagen und Parameter'!$E$8,""))</f>
        <v/>
      </c>
      <c r="O95" s="10">
        <f>IF(OR($A95="",$M95="",$N95=""),"",IFERROR(ROUND($M95*$N95,2),""))</f>
        <v/>
      </c>
      <c r="P95" s="11">
        <f>IF($A95="","",IFERROR('Anlagen und Parameter'!$E$9,""))</f>
        <v/>
      </c>
      <c r="Q95" s="10">
        <f>IF(OR($A95="",$G95="",$K95="",$O95="",$P95=""),"",IFERROR(ROUND(($G95+$K95+$O95)*$P95,2),""))</f>
        <v/>
      </c>
      <c r="R95" s="10">
        <f>IF(OR($A95="",$G95="",$K95="",$O95="",$Q95=""),"",IFERROR(ROUND(SUM($G95,$K95,$O95,$Q95),2),""))</f>
        <v/>
      </c>
      <c r="S95" s="34">
        <f>IF(OR($A95="",$R95="",$D95=""),"",IFERROR($R95/$D95,""))</f>
        <v/>
      </c>
      <c r="T95" s="18" t="n"/>
      <c r="U95" s="10">
        <f>IF(OR($A95="",$D95="",$T95=""),"",IFERROR(ROUND($D95*$T95,2),""))</f>
        <v/>
      </c>
      <c r="V95" s="10">
        <f>IF(OR($A95="",$U95="",$R95=""),"",IFERROR(ROUND($U95-$R95,2),""))</f>
        <v/>
      </c>
      <c r="W95" s="11">
        <f>IF(OR($A95="",$U95="",$U95=0,$V95=""),"",IFERROR($V95/$U95,""))</f>
        <v/>
      </c>
      <c r="X95" s="7">
        <f>IF($A95="","",IFERROR(IF(OR($B95="",$C95="",$D95="",$D95&lt;=0,$E95="",$F95="",$H95="",$J95="",$L95="",$N95="",$P95="",$R95="",$T95="",$T95&lt;0,$V95="",$Y95=""),"Unvollständig",IF($V95&lt;'Anlagen und Parameter'!$E$10,"Prüfen","Tragfähig")),"Unvollständig"))</f>
        <v/>
      </c>
      <c r="Y95" s="12" t="n"/>
    </row>
    <row r="96" ht="20" customHeight="1">
      <c r="A96" s="12" t="n"/>
      <c r="B96" s="32" t="n"/>
      <c r="C96" s="12" t="n"/>
      <c r="D96" s="14" t="n"/>
      <c r="E96" s="12" t="n"/>
      <c r="F96" s="9">
        <f>IF(OR($A96="",$C96=""),"",IFERROR(VLOOKUP($C96,Produkte!$A$8:$E$107,3,FALSE),""))</f>
        <v/>
      </c>
      <c r="G96" s="9">
        <f>IF(OR($A96="",$D96="",$F96=""),"",IFERROR(ROUND($D96*$F96,2),""))</f>
        <v/>
      </c>
      <c r="H96" s="15">
        <f>IF(OR($A96="",$C96=""),"",IFERROR(VLOOKUP($C96,Produkte!$A$8:$E$107,4,FALSE),""))</f>
        <v/>
      </c>
      <c r="I96" s="15">
        <f>IF(OR($A96="",$D96="",$H96=""),"",IFERROR($D96*$H96,""))</f>
        <v/>
      </c>
      <c r="J96" s="9">
        <f>IF(OR($A96="",$E96=""),"",IFERROR(VLOOKUP($E96,'Anlagen und Parameter'!$A$8:$B$107,2,FALSE),""))</f>
        <v/>
      </c>
      <c r="K96" s="9">
        <f>IF(OR($A96="",$I96="",$J96=""),"",IFERROR(ROUND($I96*$J96,2),""))</f>
        <v/>
      </c>
      <c r="L96" s="15">
        <f>IF(OR($A96="",$C96=""),"",IFERROR(VLOOKUP($C96,Produkte!$A$8:$E$107,5,FALSE),""))</f>
        <v/>
      </c>
      <c r="M96" s="15">
        <f>IF(OR($A96="",$D96="",$L96=""),"",IFERROR($D96*$L96,""))</f>
        <v/>
      </c>
      <c r="N96" s="9">
        <f>IF($A96="","",IFERROR('Anlagen und Parameter'!$E$8,""))</f>
        <v/>
      </c>
      <c r="O96" s="9">
        <f>IF(OR($A96="",$M96="",$N96=""),"",IFERROR(ROUND($M96*$N96,2),""))</f>
        <v/>
      </c>
      <c r="P96" s="16">
        <f>IF($A96="","",IFERROR('Anlagen und Parameter'!$E$9,""))</f>
        <v/>
      </c>
      <c r="Q96" s="9">
        <f>IF(OR($A96="",$G96="",$K96="",$O96="",$P96=""),"",IFERROR(ROUND(($G96+$K96+$O96)*$P96,2),""))</f>
        <v/>
      </c>
      <c r="R96" s="9">
        <f>IF(OR($A96="",$G96="",$K96="",$O96="",$Q96=""),"",IFERROR(ROUND(SUM($G96,$K96,$O96,$Q96),2),""))</f>
        <v/>
      </c>
      <c r="S96" s="33">
        <f>IF(OR($A96="",$R96="",$D96=""),"",IFERROR($R96/$D96,""))</f>
        <v/>
      </c>
      <c r="T96" s="18" t="n"/>
      <c r="U96" s="9">
        <f>IF(OR($A96="",$D96="",$T96=""),"",IFERROR(ROUND($D96*$T96,2),""))</f>
        <v/>
      </c>
      <c r="V96" s="9">
        <f>IF(OR($A96="",$U96="",$R96=""),"",IFERROR(ROUND($U96-$R96,2),""))</f>
        <v/>
      </c>
      <c r="W96" s="16">
        <f>IF(OR($A96="",$U96="",$U96=0,$V96=""),"",IFERROR($V96/$U96,""))</f>
        <v/>
      </c>
      <c r="X96" s="5">
        <f>IF($A96="","",IFERROR(IF(OR($B96="",$C96="",$D96="",$D96&lt;=0,$E96="",$F96="",$H96="",$J96="",$L96="",$N96="",$P96="",$R96="",$T96="",$T96&lt;0,$V96="",$Y96=""),"Unvollständig",IF($V96&lt;'Anlagen und Parameter'!$E$10,"Prüfen","Tragfähig")),"Unvollständig"))</f>
        <v/>
      </c>
      <c r="Y96" s="12" t="n"/>
    </row>
    <row r="97" ht="20" customHeight="1">
      <c r="A97" s="12" t="n"/>
      <c r="B97" s="32" t="n"/>
      <c r="C97" s="12" t="n"/>
      <c r="D97" s="14" t="n"/>
      <c r="E97" s="12" t="n"/>
      <c r="F97" s="10">
        <f>IF(OR($A97="",$C97=""),"",IFERROR(VLOOKUP($C97,Produkte!$A$8:$E$107,3,FALSE),""))</f>
        <v/>
      </c>
      <c r="G97" s="10">
        <f>IF(OR($A97="",$D97="",$F97=""),"",IFERROR(ROUND($D97*$F97,2),""))</f>
        <v/>
      </c>
      <c r="H97" s="19">
        <f>IF(OR($A97="",$C97=""),"",IFERROR(VLOOKUP($C97,Produkte!$A$8:$E$107,4,FALSE),""))</f>
        <v/>
      </c>
      <c r="I97" s="19">
        <f>IF(OR($A97="",$D97="",$H97=""),"",IFERROR($D97*$H97,""))</f>
        <v/>
      </c>
      <c r="J97" s="10">
        <f>IF(OR($A97="",$E97=""),"",IFERROR(VLOOKUP($E97,'Anlagen und Parameter'!$A$8:$B$107,2,FALSE),""))</f>
        <v/>
      </c>
      <c r="K97" s="10">
        <f>IF(OR($A97="",$I97="",$J97=""),"",IFERROR(ROUND($I97*$J97,2),""))</f>
        <v/>
      </c>
      <c r="L97" s="19">
        <f>IF(OR($A97="",$C97=""),"",IFERROR(VLOOKUP($C97,Produkte!$A$8:$E$107,5,FALSE),""))</f>
        <v/>
      </c>
      <c r="M97" s="19">
        <f>IF(OR($A97="",$D97="",$L97=""),"",IFERROR($D97*$L97,""))</f>
        <v/>
      </c>
      <c r="N97" s="10">
        <f>IF($A97="","",IFERROR('Anlagen und Parameter'!$E$8,""))</f>
        <v/>
      </c>
      <c r="O97" s="10">
        <f>IF(OR($A97="",$M97="",$N97=""),"",IFERROR(ROUND($M97*$N97,2),""))</f>
        <v/>
      </c>
      <c r="P97" s="11">
        <f>IF($A97="","",IFERROR('Anlagen und Parameter'!$E$9,""))</f>
        <v/>
      </c>
      <c r="Q97" s="10">
        <f>IF(OR($A97="",$G97="",$K97="",$O97="",$P97=""),"",IFERROR(ROUND(($G97+$K97+$O97)*$P97,2),""))</f>
        <v/>
      </c>
      <c r="R97" s="10">
        <f>IF(OR($A97="",$G97="",$K97="",$O97="",$Q97=""),"",IFERROR(ROUND(SUM($G97,$K97,$O97,$Q97),2),""))</f>
        <v/>
      </c>
      <c r="S97" s="34">
        <f>IF(OR($A97="",$R97="",$D97=""),"",IFERROR($R97/$D97,""))</f>
        <v/>
      </c>
      <c r="T97" s="18" t="n"/>
      <c r="U97" s="10">
        <f>IF(OR($A97="",$D97="",$T97=""),"",IFERROR(ROUND($D97*$T97,2),""))</f>
        <v/>
      </c>
      <c r="V97" s="10">
        <f>IF(OR($A97="",$U97="",$R97=""),"",IFERROR(ROUND($U97-$R97,2),""))</f>
        <v/>
      </c>
      <c r="W97" s="11">
        <f>IF(OR($A97="",$U97="",$U97=0,$V97=""),"",IFERROR($V97/$U97,""))</f>
        <v/>
      </c>
      <c r="X97" s="7">
        <f>IF($A97="","",IFERROR(IF(OR($B97="",$C97="",$D97="",$D97&lt;=0,$E97="",$F97="",$H97="",$J97="",$L97="",$N97="",$P97="",$R97="",$T97="",$T97&lt;0,$V97="",$Y97=""),"Unvollständig",IF($V97&lt;'Anlagen und Parameter'!$E$10,"Prüfen","Tragfähig")),"Unvollständig"))</f>
        <v/>
      </c>
      <c r="Y97" s="12" t="n"/>
    </row>
    <row r="98" ht="20" customHeight="1">
      <c r="A98" s="12" t="n"/>
      <c r="B98" s="32" t="n"/>
      <c r="C98" s="12" t="n"/>
      <c r="D98" s="14" t="n"/>
      <c r="E98" s="12" t="n"/>
      <c r="F98" s="9">
        <f>IF(OR($A98="",$C98=""),"",IFERROR(VLOOKUP($C98,Produkte!$A$8:$E$107,3,FALSE),""))</f>
        <v/>
      </c>
      <c r="G98" s="9">
        <f>IF(OR($A98="",$D98="",$F98=""),"",IFERROR(ROUND($D98*$F98,2),""))</f>
        <v/>
      </c>
      <c r="H98" s="15">
        <f>IF(OR($A98="",$C98=""),"",IFERROR(VLOOKUP($C98,Produkte!$A$8:$E$107,4,FALSE),""))</f>
        <v/>
      </c>
      <c r="I98" s="15">
        <f>IF(OR($A98="",$D98="",$H98=""),"",IFERROR($D98*$H98,""))</f>
        <v/>
      </c>
      <c r="J98" s="9">
        <f>IF(OR($A98="",$E98=""),"",IFERROR(VLOOKUP($E98,'Anlagen und Parameter'!$A$8:$B$107,2,FALSE),""))</f>
        <v/>
      </c>
      <c r="K98" s="9">
        <f>IF(OR($A98="",$I98="",$J98=""),"",IFERROR(ROUND($I98*$J98,2),""))</f>
        <v/>
      </c>
      <c r="L98" s="15">
        <f>IF(OR($A98="",$C98=""),"",IFERROR(VLOOKUP($C98,Produkte!$A$8:$E$107,5,FALSE),""))</f>
        <v/>
      </c>
      <c r="M98" s="15">
        <f>IF(OR($A98="",$D98="",$L98=""),"",IFERROR($D98*$L98,""))</f>
        <v/>
      </c>
      <c r="N98" s="9">
        <f>IF($A98="","",IFERROR('Anlagen und Parameter'!$E$8,""))</f>
        <v/>
      </c>
      <c r="O98" s="9">
        <f>IF(OR($A98="",$M98="",$N98=""),"",IFERROR(ROUND($M98*$N98,2),""))</f>
        <v/>
      </c>
      <c r="P98" s="16">
        <f>IF($A98="","",IFERROR('Anlagen und Parameter'!$E$9,""))</f>
        <v/>
      </c>
      <c r="Q98" s="9">
        <f>IF(OR($A98="",$G98="",$K98="",$O98="",$P98=""),"",IFERROR(ROUND(($G98+$K98+$O98)*$P98,2),""))</f>
        <v/>
      </c>
      <c r="R98" s="9">
        <f>IF(OR($A98="",$G98="",$K98="",$O98="",$Q98=""),"",IFERROR(ROUND(SUM($G98,$K98,$O98,$Q98),2),""))</f>
        <v/>
      </c>
      <c r="S98" s="33">
        <f>IF(OR($A98="",$R98="",$D98=""),"",IFERROR($R98/$D98,""))</f>
        <v/>
      </c>
      <c r="T98" s="18" t="n"/>
      <c r="U98" s="9">
        <f>IF(OR($A98="",$D98="",$T98=""),"",IFERROR(ROUND($D98*$T98,2),""))</f>
        <v/>
      </c>
      <c r="V98" s="9">
        <f>IF(OR($A98="",$U98="",$R98=""),"",IFERROR(ROUND($U98-$R98,2),""))</f>
        <v/>
      </c>
      <c r="W98" s="16">
        <f>IF(OR($A98="",$U98="",$U98=0,$V98=""),"",IFERROR($V98/$U98,""))</f>
        <v/>
      </c>
      <c r="X98" s="5">
        <f>IF($A98="","",IFERROR(IF(OR($B98="",$C98="",$D98="",$D98&lt;=0,$E98="",$F98="",$H98="",$J98="",$L98="",$N98="",$P98="",$R98="",$T98="",$T98&lt;0,$V98="",$Y98=""),"Unvollständig",IF($V98&lt;'Anlagen und Parameter'!$E$10,"Prüfen","Tragfähig")),"Unvollständig"))</f>
        <v/>
      </c>
      <c r="Y98" s="12" t="n"/>
    </row>
    <row r="99" ht="20" customHeight="1">
      <c r="A99" s="12" t="n"/>
      <c r="B99" s="32" t="n"/>
      <c r="C99" s="12" t="n"/>
      <c r="D99" s="14" t="n"/>
      <c r="E99" s="12" t="n"/>
      <c r="F99" s="10">
        <f>IF(OR($A99="",$C99=""),"",IFERROR(VLOOKUP($C99,Produkte!$A$8:$E$107,3,FALSE),""))</f>
        <v/>
      </c>
      <c r="G99" s="10">
        <f>IF(OR($A99="",$D99="",$F99=""),"",IFERROR(ROUND($D99*$F99,2),""))</f>
        <v/>
      </c>
      <c r="H99" s="19">
        <f>IF(OR($A99="",$C99=""),"",IFERROR(VLOOKUP($C99,Produkte!$A$8:$E$107,4,FALSE),""))</f>
        <v/>
      </c>
      <c r="I99" s="19">
        <f>IF(OR($A99="",$D99="",$H99=""),"",IFERROR($D99*$H99,""))</f>
        <v/>
      </c>
      <c r="J99" s="10">
        <f>IF(OR($A99="",$E99=""),"",IFERROR(VLOOKUP($E99,'Anlagen und Parameter'!$A$8:$B$107,2,FALSE),""))</f>
        <v/>
      </c>
      <c r="K99" s="10">
        <f>IF(OR($A99="",$I99="",$J99=""),"",IFERROR(ROUND($I99*$J99,2),""))</f>
        <v/>
      </c>
      <c r="L99" s="19">
        <f>IF(OR($A99="",$C99=""),"",IFERROR(VLOOKUP($C99,Produkte!$A$8:$E$107,5,FALSE),""))</f>
        <v/>
      </c>
      <c r="M99" s="19">
        <f>IF(OR($A99="",$D99="",$L99=""),"",IFERROR($D99*$L99,""))</f>
        <v/>
      </c>
      <c r="N99" s="10">
        <f>IF($A99="","",IFERROR('Anlagen und Parameter'!$E$8,""))</f>
        <v/>
      </c>
      <c r="O99" s="10">
        <f>IF(OR($A99="",$M99="",$N99=""),"",IFERROR(ROUND($M99*$N99,2),""))</f>
        <v/>
      </c>
      <c r="P99" s="11">
        <f>IF($A99="","",IFERROR('Anlagen und Parameter'!$E$9,""))</f>
        <v/>
      </c>
      <c r="Q99" s="10">
        <f>IF(OR($A99="",$G99="",$K99="",$O99="",$P99=""),"",IFERROR(ROUND(($G99+$K99+$O99)*$P99,2),""))</f>
        <v/>
      </c>
      <c r="R99" s="10">
        <f>IF(OR($A99="",$G99="",$K99="",$O99="",$Q99=""),"",IFERROR(ROUND(SUM($G99,$K99,$O99,$Q99),2),""))</f>
        <v/>
      </c>
      <c r="S99" s="34">
        <f>IF(OR($A99="",$R99="",$D99=""),"",IFERROR($R99/$D99,""))</f>
        <v/>
      </c>
      <c r="T99" s="18" t="n"/>
      <c r="U99" s="10">
        <f>IF(OR($A99="",$D99="",$T99=""),"",IFERROR(ROUND($D99*$T99,2),""))</f>
        <v/>
      </c>
      <c r="V99" s="10">
        <f>IF(OR($A99="",$U99="",$R99=""),"",IFERROR(ROUND($U99-$R99,2),""))</f>
        <v/>
      </c>
      <c r="W99" s="11">
        <f>IF(OR($A99="",$U99="",$U99=0,$V99=""),"",IFERROR($V99/$U99,""))</f>
        <v/>
      </c>
      <c r="X99" s="7">
        <f>IF($A99="","",IFERROR(IF(OR($B99="",$C99="",$D99="",$D99&lt;=0,$E99="",$F99="",$H99="",$J99="",$L99="",$N99="",$P99="",$R99="",$T99="",$T99&lt;0,$V99="",$Y99=""),"Unvollständig",IF($V99&lt;'Anlagen und Parameter'!$E$10,"Prüfen","Tragfähig")),"Unvollständig"))</f>
        <v/>
      </c>
      <c r="Y99" s="12" t="n"/>
    </row>
    <row r="100" ht="20" customHeight="1">
      <c r="A100" s="12" t="n"/>
      <c r="B100" s="32" t="n"/>
      <c r="C100" s="12" t="n"/>
      <c r="D100" s="14" t="n"/>
      <c r="E100" s="12" t="n"/>
      <c r="F100" s="9">
        <f>IF(OR($A100="",$C100=""),"",IFERROR(VLOOKUP($C100,Produkte!$A$8:$E$107,3,FALSE),""))</f>
        <v/>
      </c>
      <c r="G100" s="9">
        <f>IF(OR($A100="",$D100="",$F100=""),"",IFERROR(ROUND($D100*$F100,2),""))</f>
        <v/>
      </c>
      <c r="H100" s="15">
        <f>IF(OR($A100="",$C100=""),"",IFERROR(VLOOKUP($C100,Produkte!$A$8:$E$107,4,FALSE),""))</f>
        <v/>
      </c>
      <c r="I100" s="15">
        <f>IF(OR($A100="",$D100="",$H100=""),"",IFERROR($D100*$H100,""))</f>
        <v/>
      </c>
      <c r="J100" s="9">
        <f>IF(OR($A100="",$E100=""),"",IFERROR(VLOOKUP($E100,'Anlagen und Parameter'!$A$8:$B$107,2,FALSE),""))</f>
        <v/>
      </c>
      <c r="K100" s="9">
        <f>IF(OR($A100="",$I100="",$J100=""),"",IFERROR(ROUND($I100*$J100,2),""))</f>
        <v/>
      </c>
      <c r="L100" s="15">
        <f>IF(OR($A100="",$C100=""),"",IFERROR(VLOOKUP($C100,Produkte!$A$8:$E$107,5,FALSE),""))</f>
        <v/>
      </c>
      <c r="M100" s="15">
        <f>IF(OR($A100="",$D100="",$L100=""),"",IFERROR($D100*$L100,""))</f>
        <v/>
      </c>
      <c r="N100" s="9">
        <f>IF($A100="","",IFERROR('Anlagen und Parameter'!$E$8,""))</f>
        <v/>
      </c>
      <c r="O100" s="9">
        <f>IF(OR($A100="",$M100="",$N100=""),"",IFERROR(ROUND($M100*$N100,2),""))</f>
        <v/>
      </c>
      <c r="P100" s="16">
        <f>IF($A100="","",IFERROR('Anlagen und Parameter'!$E$9,""))</f>
        <v/>
      </c>
      <c r="Q100" s="9">
        <f>IF(OR($A100="",$G100="",$K100="",$O100="",$P100=""),"",IFERROR(ROUND(($G100+$K100+$O100)*$P100,2),""))</f>
        <v/>
      </c>
      <c r="R100" s="9">
        <f>IF(OR($A100="",$G100="",$K100="",$O100="",$Q100=""),"",IFERROR(ROUND(SUM($G100,$K100,$O100,$Q100),2),""))</f>
        <v/>
      </c>
      <c r="S100" s="33">
        <f>IF(OR($A100="",$R100="",$D100=""),"",IFERROR($R100/$D100,""))</f>
        <v/>
      </c>
      <c r="T100" s="18" t="n"/>
      <c r="U100" s="9">
        <f>IF(OR($A100="",$D100="",$T100=""),"",IFERROR(ROUND($D100*$T100,2),""))</f>
        <v/>
      </c>
      <c r="V100" s="9">
        <f>IF(OR($A100="",$U100="",$R100=""),"",IFERROR(ROUND($U100-$R100,2),""))</f>
        <v/>
      </c>
      <c r="W100" s="16">
        <f>IF(OR($A100="",$U100="",$U100=0,$V100=""),"",IFERROR($V100/$U100,""))</f>
        <v/>
      </c>
      <c r="X100" s="5">
        <f>IF($A100="","",IFERROR(IF(OR($B100="",$C100="",$D100="",$D100&lt;=0,$E100="",$F100="",$H100="",$J100="",$L100="",$N100="",$P100="",$R100="",$T100="",$T100&lt;0,$V100="",$Y100=""),"Unvollständig",IF($V100&lt;'Anlagen und Parameter'!$E$10,"Prüfen","Tragfähig")),"Unvollständig"))</f>
        <v/>
      </c>
      <c r="Y100" s="12" t="n"/>
    </row>
    <row r="101" ht="20" customHeight="1">
      <c r="A101" s="12" t="n"/>
      <c r="B101" s="32" t="n"/>
      <c r="C101" s="12" t="n"/>
      <c r="D101" s="14" t="n"/>
      <c r="E101" s="12" t="n"/>
      <c r="F101" s="10">
        <f>IF(OR($A101="",$C101=""),"",IFERROR(VLOOKUP($C101,Produkte!$A$8:$E$107,3,FALSE),""))</f>
        <v/>
      </c>
      <c r="G101" s="10">
        <f>IF(OR($A101="",$D101="",$F101=""),"",IFERROR(ROUND($D101*$F101,2),""))</f>
        <v/>
      </c>
      <c r="H101" s="19">
        <f>IF(OR($A101="",$C101=""),"",IFERROR(VLOOKUP($C101,Produkte!$A$8:$E$107,4,FALSE),""))</f>
        <v/>
      </c>
      <c r="I101" s="19">
        <f>IF(OR($A101="",$D101="",$H101=""),"",IFERROR($D101*$H101,""))</f>
        <v/>
      </c>
      <c r="J101" s="10">
        <f>IF(OR($A101="",$E101=""),"",IFERROR(VLOOKUP($E101,'Anlagen und Parameter'!$A$8:$B$107,2,FALSE),""))</f>
        <v/>
      </c>
      <c r="K101" s="10">
        <f>IF(OR($A101="",$I101="",$J101=""),"",IFERROR(ROUND($I101*$J101,2),""))</f>
        <v/>
      </c>
      <c r="L101" s="19">
        <f>IF(OR($A101="",$C101=""),"",IFERROR(VLOOKUP($C101,Produkte!$A$8:$E$107,5,FALSE),""))</f>
        <v/>
      </c>
      <c r="M101" s="19">
        <f>IF(OR($A101="",$D101="",$L101=""),"",IFERROR($D101*$L101,""))</f>
        <v/>
      </c>
      <c r="N101" s="10">
        <f>IF($A101="","",IFERROR('Anlagen und Parameter'!$E$8,""))</f>
        <v/>
      </c>
      <c r="O101" s="10">
        <f>IF(OR($A101="",$M101="",$N101=""),"",IFERROR(ROUND($M101*$N101,2),""))</f>
        <v/>
      </c>
      <c r="P101" s="11">
        <f>IF($A101="","",IFERROR('Anlagen und Parameter'!$E$9,""))</f>
        <v/>
      </c>
      <c r="Q101" s="10">
        <f>IF(OR($A101="",$G101="",$K101="",$O101="",$P101=""),"",IFERROR(ROUND(($G101+$K101+$O101)*$P101,2),""))</f>
        <v/>
      </c>
      <c r="R101" s="10">
        <f>IF(OR($A101="",$G101="",$K101="",$O101="",$Q101=""),"",IFERROR(ROUND(SUM($G101,$K101,$O101,$Q101),2),""))</f>
        <v/>
      </c>
      <c r="S101" s="34">
        <f>IF(OR($A101="",$R101="",$D101=""),"",IFERROR($R101/$D101,""))</f>
        <v/>
      </c>
      <c r="T101" s="18" t="n"/>
      <c r="U101" s="10">
        <f>IF(OR($A101="",$D101="",$T101=""),"",IFERROR(ROUND($D101*$T101,2),""))</f>
        <v/>
      </c>
      <c r="V101" s="10">
        <f>IF(OR($A101="",$U101="",$R101=""),"",IFERROR(ROUND($U101-$R101,2),""))</f>
        <v/>
      </c>
      <c r="W101" s="11">
        <f>IF(OR($A101="",$U101="",$U101=0,$V101=""),"",IFERROR($V101/$U101,""))</f>
        <v/>
      </c>
      <c r="X101" s="7">
        <f>IF($A101="","",IFERROR(IF(OR($B101="",$C101="",$D101="",$D101&lt;=0,$E101="",$F101="",$H101="",$J101="",$L101="",$N101="",$P101="",$R101="",$T101="",$T101&lt;0,$V101="",$Y101=""),"Unvollständig",IF($V101&lt;'Anlagen und Parameter'!$E$10,"Prüfen","Tragfähig")),"Unvollständig"))</f>
        <v/>
      </c>
      <c r="Y101" s="12" t="n"/>
    </row>
    <row r="102" ht="20" customHeight="1">
      <c r="A102" s="12" t="n"/>
      <c r="B102" s="32" t="n"/>
      <c r="C102" s="12" t="n"/>
      <c r="D102" s="14" t="n"/>
      <c r="E102" s="12" t="n"/>
      <c r="F102" s="9">
        <f>IF(OR($A102="",$C102=""),"",IFERROR(VLOOKUP($C102,Produkte!$A$8:$E$107,3,FALSE),""))</f>
        <v/>
      </c>
      <c r="G102" s="9">
        <f>IF(OR($A102="",$D102="",$F102=""),"",IFERROR(ROUND($D102*$F102,2),""))</f>
        <v/>
      </c>
      <c r="H102" s="15">
        <f>IF(OR($A102="",$C102=""),"",IFERROR(VLOOKUP($C102,Produkte!$A$8:$E$107,4,FALSE),""))</f>
        <v/>
      </c>
      <c r="I102" s="15">
        <f>IF(OR($A102="",$D102="",$H102=""),"",IFERROR($D102*$H102,""))</f>
        <v/>
      </c>
      <c r="J102" s="9">
        <f>IF(OR($A102="",$E102=""),"",IFERROR(VLOOKUP($E102,'Anlagen und Parameter'!$A$8:$B$107,2,FALSE),""))</f>
        <v/>
      </c>
      <c r="K102" s="9">
        <f>IF(OR($A102="",$I102="",$J102=""),"",IFERROR(ROUND($I102*$J102,2),""))</f>
        <v/>
      </c>
      <c r="L102" s="15">
        <f>IF(OR($A102="",$C102=""),"",IFERROR(VLOOKUP($C102,Produkte!$A$8:$E$107,5,FALSE),""))</f>
        <v/>
      </c>
      <c r="M102" s="15">
        <f>IF(OR($A102="",$D102="",$L102=""),"",IFERROR($D102*$L102,""))</f>
        <v/>
      </c>
      <c r="N102" s="9">
        <f>IF($A102="","",IFERROR('Anlagen und Parameter'!$E$8,""))</f>
        <v/>
      </c>
      <c r="O102" s="9">
        <f>IF(OR($A102="",$M102="",$N102=""),"",IFERROR(ROUND($M102*$N102,2),""))</f>
        <v/>
      </c>
      <c r="P102" s="16">
        <f>IF($A102="","",IFERROR('Anlagen und Parameter'!$E$9,""))</f>
        <v/>
      </c>
      <c r="Q102" s="9">
        <f>IF(OR($A102="",$G102="",$K102="",$O102="",$P102=""),"",IFERROR(ROUND(($G102+$K102+$O102)*$P102,2),""))</f>
        <v/>
      </c>
      <c r="R102" s="9">
        <f>IF(OR($A102="",$G102="",$K102="",$O102="",$Q102=""),"",IFERROR(ROUND(SUM($G102,$K102,$O102,$Q102),2),""))</f>
        <v/>
      </c>
      <c r="S102" s="33">
        <f>IF(OR($A102="",$R102="",$D102=""),"",IFERROR($R102/$D102,""))</f>
        <v/>
      </c>
      <c r="T102" s="18" t="n"/>
      <c r="U102" s="9">
        <f>IF(OR($A102="",$D102="",$T102=""),"",IFERROR(ROUND($D102*$T102,2),""))</f>
        <v/>
      </c>
      <c r="V102" s="9">
        <f>IF(OR($A102="",$U102="",$R102=""),"",IFERROR(ROUND($U102-$R102,2),""))</f>
        <v/>
      </c>
      <c r="W102" s="16">
        <f>IF(OR($A102="",$U102="",$U102=0,$V102=""),"",IFERROR($V102/$U102,""))</f>
        <v/>
      </c>
      <c r="X102" s="5">
        <f>IF($A102="","",IFERROR(IF(OR($B102="",$C102="",$D102="",$D102&lt;=0,$E102="",$F102="",$H102="",$J102="",$L102="",$N102="",$P102="",$R102="",$T102="",$T102&lt;0,$V102="",$Y102=""),"Unvollständig",IF($V102&lt;'Anlagen und Parameter'!$E$10,"Prüfen","Tragfähig")),"Unvollständig"))</f>
        <v/>
      </c>
      <c r="Y102" s="12" t="n"/>
    </row>
    <row r="103" ht="20" customHeight="1">
      <c r="A103" s="12" t="n"/>
      <c r="B103" s="32" t="n"/>
      <c r="C103" s="12" t="n"/>
      <c r="D103" s="14" t="n"/>
      <c r="E103" s="12" t="n"/>
      <c r="F103" s="10">
        <f>IF(OR($A103="",$C103=""),"",IFERROR(VLOOKUP($C103,Produkte!$A$8:$E$107,3,FALSE),""))</f>
        <v/>
      </c>
      <c r="G103" s="10">
        <f>IF(OR($A103="",$D103="",$F103=""),"",IFERROR(ROUND($D103*$F103,2),""))</f>
        <v/>
      </c>
      <c r="H103" s="19">
        <f>IF(OR($A103="",$C103=""),"",IFERROR(VLOOKUP($C103,Produkte!$A$8:$E$107,4,FALSE),""))</f>
        <v/>
      </c>
      <c r="I103" s="19">
        <f>IF(OR($A103="",$D103="",$H103=""),"",IFERROR($D103*$H103,""))</f>
        <v/>
      </c>
      <c r="J103" s="10">
        <f>IF(OR($A103="",$E103=""),"",IFERROR(VLOOKUP($E103,'Anlagen und Parameter'!$A$8:$B$107,2,FALSE),""))</f>
        <v/>
      </c>
      <c r="K103" s="10">
        <f>IF(OR($A103="",$I103="",$J103=""),"",IFERROR(ROUND($I103*$J103,2),""))</f>
        <v/>
      </c>
      <c r="L103" s="19">
        <f>IF(OR($A103="",$C103=""),"",IFERROR(VLOOKUP($C103,Produkte!$A$8:$E$107,5,FALSE),""))</f>
        <v/>
      </c>
      <c r="M103" s="19">
        <f>IF(OR($A103="",$D103="",$L103=""),"",IFERROR($D103*$L103,""))</f>
        <v/>
      </c>
      <c r="N103" s="10">
        <f>IF($A103="","",IFERROR('Anlagen und Parameter'!$E$8,""))</f>
        <v/>
      </c>
      <c r="O103" s="10">
        <f>IF(OR($A103="",$M103="",$N103=""),"",IFERROR(ROUND($M103*$N103,2),""))</f>
        <v/>
      </c>
      <c r="P103" s="11">
        <f>IF($A103="","",IFERROR('Anlagen und Parameter'!$E$9,""))</f>
        <v/>
      </c>
      <c r="Q103" s="10">
        <f>IF(OR($A103="",$G103="",$K103="",$O103="",$P103=""),"",IFERROR(ROUND(($G103+$K103+$O103)*$P103,2),""))</f>
        <v/>
      </c>
      <c r="R103" s="10">
        <f>IF(OR($A103="",$G103="",$K103="",$O103="",$Q103=""),"",IFERROR(ROUND(SUM($G103,$K103,$O103,$Q103),2),""))</f>
        <v/>
      </c>
      <c r="S103" s="34">
        <f>IF(OR($A103="",$R103="",$D103=""),"",IFERROR($R103/$D103,""))</f>
        <v/>
      </c>
      <c r="T103" s="18" t="n"/>
      <c r="U103" s="10">
        <f>IF(OR($A103="",$D103="",$T103=""),"",IFERROR(ROUND($D103*$T103,2),""))</f>
        <v/>
      </c>
      <c r="V103" s="10">
        <f>IF(OR($A103="",$U103="",$R103=""),"",IFERROR(ROUND($U103-$R103,2),""))</f>
        <v/>
      </c>
      <c r="W103" s="11">
        <f>IF(OR($A103="",$U103="",$U103=0,$V103=""),"",IFERROR($V103/$U103,""))</f>
        <v/>
      </c>
      <c r="X103" s="7">
        <f>IF($A103="","",IFERROR(IF(OR($B103="",$C103="",$D103="",$D103&lt;=0,$E103="",$F103="",$H103="",$J103="",$L103="",$N103="",$P103="",$R103="",$T103="",$T103&lt;0,$V103="",$Y103=""),"Unvollständig",IF($V103&lt;'Anlagen und Parameter'!$E$10,"Prüfen","Tragfähig")),"Unvollständig"))</f>
        <v/>
      </c>
      <c r="Y103" s="12" t="n"/>
    </row>
    <row r="104" ht="20" customHeight="1">
      <c r="A104" s="12" t="n"/>
      <c r="B104" s="32" t="n"/>
      <c r="C104" s="12" t="n"/>
      <c r="D104" s="14" t="n"/>
      <c r="E104" s="12" t="n"/>
      <c r="F104" s="9">
        <f>IF(OR($A104="",$C104=""),"",IFERROR(VLOOKUP($C104,Produkte!$A$8:$E$107,3,FALSE),""))</f>
        <v/>
      </c>
      <c r="G104" s="9">
        <f>IF(OR($A104="",$D104="",$F104=""),"",IFERROR(ROUND($D104*$F104,2),""))</f>
        <v/>
      </c>
      <c r="H104" s="15">
        <f>IF(OR($A104="",$C104=""),"",IFERROR(VLOOKUP($C104,Produkte!$A$8:$E$107,4,FALSE),""))</f>
        <v/>
      </c>
      <c r="I104" s="15">
        <f>IF(OR($A104="",$D104="",$H104=""),"",IFERROR($D104*$H104,""))</f>
        <v/>
      </c>
      <c r="J104" s="9">
        <f>IF(OR($A104="",$E104=""),"",IFERROR(VLOOKUP($E104,'Anlagen und Parameter'!$A$8:$B$107,2,FALSE),""))</f>
        <v/>
      </c>
      <c r="K104" s="9">
        <f>IF(OR($A104="",$I104="",$J104=""),"",IFERROR(ROUND($I104*$J104,2),""))</f>
        <v/>
      </c>
      <c r="L104" s="15">
        <f>IF(OR($A104="",$C104=""),"",IFERROR(VLOOKUP($C104,Produkte!$A$8:$E$107,5,FALSE),""))</f>
        <v/>
      </c>
      <c r="M104" s="15">
        <f>IF(OR($A104="",$D104="",$L104=""),"",IFERROR($D104*$L104,""))</f>
        <v/>
      </c>
      <c r="N104" s="9">
        <f>IF($A104="","",IFERROR('Anlagen und Parameter'!$E$8,""))</f>
        <v/>
      </c>
      <c r="O104" s="9">
        <f>IF(OR($A104="",$M104="",$N104=""),"",IFERROR(ROUND($M104*$N104,2),""))</f>
        <v/>
      </c>
      <c r="P104" s="16">
        <f>IF($A104="","",IFERROR('Anlagen und Parameter'!$E$9,""))</f>
        <v/>
      </c>
      <c r="Q104" s="9">
        <f>IF(OR($A104="",$G104="",$K104="",$O104="",$P104=""),"",IFERROR(ROUND(($G104+$K104+$O104)*$P104,2),""))</f>
        <v/>
      </c>
      <c r="R104" s="9">
        <f>IF(OR($A104="",$G104="",$K104="",$O104="",$Q104=""),"",IFERROR(ROUND(SUM($G104,$K104,$O104,$Q104),2),""))</f>
        <v/>
      </c>
      <c r="S104" s="33">
        <f>IF(OR($A104="",$R104="",$D104=""),"",IFERROR($R104/$D104,""))</f>
        <v/>
      </c>
      <c r="T104" s="18" t="n"/>
      <c r="U104" s="9">
        <f>IF(OR($A104="",$D104="",$T104=""),"",IFERROR(ROUND($D104*$T104,2),""))</f>
        <v/>
      </c>
      <c r="V104" s="9">
        <f>IF(OR($A104="",$U104="",$R104=""),"",IFERROR(ROUND($U104-$R104,2),""))</f>
        <v/>
      </c>
      <c r="W104" s="16">
        <f>IF(OR($A104="",$U104="",$U104=0,$V104=""),"",IFERROR($V104/$U104,""))</f>
        <v/>
      </c>
      <c r="X104" s="5">
        <f>IF($A104="","",IFERROR(IF(OR($B104="",$C104="",$D104="",$D104&lt;=0,$E104="",$F104="",$H104="",$J104="",$L104="",$N104="",$P104="",$R104="",$T104="",$T104&lt;0,$V104="",$Y104=""),"Unvollständig",IF($V104&lt;'Anlagen und Parameter'!$E$10,"Prüfen","Tragfähig")),"Unvollständig"))</f>
        <v/>
      </c>
      <c r="Y104" s="12" t="n"/>
    </row>
    <row r="105" ht="20" customHeight="1">
      <c r="A105" s="12" t="n"/>
      <c r="B105" s="32" t="n"/>
      <c r="C105" s="12" t="n"/>
      <c r="D105" s="14" t="n"/>
      <c r="E105" s="12" t="n"/>
      <c r="F105" s="10">
        <f>IF(OR($A105="",$C105=""),"",IFERROR(VLOOKUP($C105,Produkte!$A$8:$E$107,3,FALSE),""))</f>
        <v/>
      </c>
      <c r="G105" s="10">
        <f>IF(OR($A105="",$D105="",$F105=""),"",IFERROR(ROUND($D105*$F105,2),""))</f>
        <v/>
      </c>
      <c r="H105" s="19">
        <f>IF(OR($A105="",$C105=""),"",IFERROR(VLOOKUP($C105,Produkte!$A$8:$E$107,4,FALSE),""))</f>
        <v/>
      </c>
      <c r="I105" s="19">
        <f>IF(OR($A105="",$D105="",$H105=""),"",IFERROR($D105*$H105,""))</f>
        <v/>
      </c>
      <c r="J105" s="10">
        <f>IF(OR($A105="",$E105=""),"",IFERROR(VLOOKUP($E105,'Anlagen und Parameter'!$A$8:$B$107,2,FALSE),""))</f>
        <v/>
      </c>
      <c r="K105" s="10">
        <f>IF(OR($A105="",$I105="",$J105=""),"",IFERROR(ROUND($I105*$J105,2),""))</f>
        <v/>
      </c>
      <c r="L105" s="19">
        <f>IF(OR($A105="",$C105=""),"",IFERROR(VLOOKUP($C105,Produkte!$A$8:$E$107,5,FALSE),""))</f>
        <v/>
      </c>
      <c r="M105" s="19">
        <f>IF(OR($A105="",$D105="",$L105=""),"",IFERROR($D105*$L105,""))</f>
        <v/>
      </c>
      <c r="N105" s="10">
        <f>IF($A105="","",IFERROR('Anlagen und Parameter'!$E$8,""))</f>
        <v/>
      </c>
      <c r="O105" s="10">
        <f>IF(OR($A105="",$M105="",$N105=""),"",IFERROR(ROUND($M105*$N105,2),""))</f>
        <v/>
      </c>
      <c r="P105" s="11">
        <f>IF($A105="","",IFERROR('Anlagen und Parameter'!$E$9,""))</f>
        <v/>
      </c>
      <c r="Q105" s="10">
        <f>IF(OR($A105="",$G105="",$K105="",$O105="",$P105=""),"",IFERROR(ROUND(($G105+$K105+$O105)*$P105,2),""))</f>
        <v/>
      </c>
      <c r="R105" s="10">
        <f>IF(OR($A105="",$G105="",$K105="",$O105="",$Q105=""),"",IFERROR(ROUND(SUM($G105,$K105,$O105,$Q105),2),""))</f>
        <v/>
      </c>
      <c r="S105" s="34">
        <f>IF(OR($A105="",$R105="",$D105=""),"",IFERROR($R105/$D105,""))</f>
        <v/>
      </c>
      <c r="T105" s="18" t="n"/>
      <c r="U105" s="10">
        <f>IF(OR($A105="",$D105="",$T105=""),"",IFERROR(ROUND($D105*$T105,2),""))</f>
        <v/>
      </c>
      <c r="V105" s="10">
        <f>IF(OR($A105="",$U105="",$R105=""),"",IFERROR(ROUND($U105-$R105,2),""))</f>
        <v/>
      </c>
      <c r="W105" s="11">
        <f>IF(OR($A105="",$U105="",$U105=0,$V105=""),"",IFERROR($V105/$U105,""))</f>
        <v/>
      </c>
      <c r="X105" s="7">
        <f>IF($A105="","",IFERROR(IF(OR($B105="",$C105="",$D105="",$D105&lt;=0,$E105="",$F105="",$H105="",$J105="",$L105="",$N105="",$P105="",$R105="",$T105="",$T105&lt;0,$V105="",$Y105=""),"Unvollständig",IF($V105&lt;'Anlagen und Parameter'!$E$10,"Prüfen","Tragfähig")),"Unvollständig"))</f>
        <v/>
      </c>
      <c r="Y105" s="12" t="n"/>
    </row>
    <row r="106" ht="20" customHeight="1">
      <c r="A106" s="12" t="n"/>
      <c r="B106" s="32" t="n"/>
      <c r="C106" s="12" t="n"/>
      <c r="D106" s="14" t="n"/>
      <c r="E106" s="12" t="n"/>
      <c r="F106" s="9">
        <f>IF(OR($A106="",$C106=""),"",IFERROR(VLOOKUP($C106,Produkte!$A$8:$E$107,3,FALSE),""))</f>
        <v/>
      </c>
      <c r="G106" s="9">
        <f>IF(OR($A106="",$D106="",$F106=""),"",IFERROR(ROUND($D106*$F106,2),""))</f>
        <v/>
      </c>
      <c r="H106" s="15">
        <f>IF(OR($A106="",$C106=""),"",IFERROR(VLOOKUP($C106,Produkte!$A$8:$E$107,4,FALSE),""))</f>
        <v/>
      </c>
      <c r="I106" s="15">
        <f>IF(OR($A106="",$D106="",$H106=""),"",IFERROR($D106*$H106,""))</f>
        <v/>
      </c>
      <c r="J106" s="9">
        <f>IF(OR($A106="",$E106=""),"",IFERROR(VLOOKUP($E106,'Anlagen und Parameter'!$A$8:$B$107,2,FALSE),""))</f>
        <v/>
      </c>
      <c r="K106" s="9">
        <f>IF(OR($A106="",$I106="",$J106=""),"",IFERROR(ROUND($I106*$J106,2),""))</f>
        <v/>
      </c>
      <c r="L106" s="15">
        <f>IF(OR($A106="",$C106=""),"",IFERROR(VLOOKUP($C106,Produkte!$A$8:$E$107,5,FALSE),""))</f>
        <v/>
      </c>
      <c r="M106" s="15">
        <f>IF(OR($A106="",$D106="",$L106=""),"",IFERROR($D106*$L106,""))</f>
        <v/>
      </c>
      <c r="N106" s="9">
        <f>IF($A106="","",IFERROR('Anlagen und Parameter'!$E$8,""))</f>
        <v/>
      </c>
      <c r="O106" s="9">
        <f>IF(OR($A106="",$M106="",$N106=""),"",IFERROR(ROUND($M106*$N106,2),""))</f>
        <v/>
      </c>
      <c r="P106" s="16">
        <f>IF($A106="","",IFERROR('Anlagen und Parameter'!$E$9,""))</f>
        <v/>
      </c>
      <c r="Q106" s="9">
        <f>IF(OR($A106="",$G106="",$K106="",$O106="",$P106=""),"",IFERROR(ROUND(($G106+$K106+$O106)*$P106,2),""))</f>
        <v/>
      </c>
      <c r="R106" s="9">
        <f>IF(OR($A106="",$G106="",$K106="",$O106="",$Q106=""),"",IFERROR(ROUND(SUM($G106,$K106,$O106,$Q106),2),""))</f>
        <v/>
      </c>
      <c r="S106" s="33">
        <f>IF(OR($A106="",$R106="",$D106=""),"",IFERROR($R106/$D106,""))</f>
        <v/>
      </c>
      <c r="T106" s="18" t="n"/>
      <c r="U106" s="9">
        <f>IF(OR($A106="",$D106="",$T106=""),"",IFERROR(ROUND($D106*$T106,2),""))</f>
        <v/>
      </c>
      <c r="V106" s="9">
        <f>IF(OR($A106="",$U106="",$R106=""),"",IFERROR(ROUND($U106-$R106,2),""))</f>
        <v/>
      </c>
      <c r="W106" s="16">
        <f>IF(OR($A106="",$U106="",$U106=0,$V106=""),"",IFERROR($V106/$U106,""))</f>
        <v/>
      </c>
      <c r="X106" s="5">
        <f>IF($A106="","",IFERROR(IF(OR($B106="",$C106="",$D106="",$D106&lt;=0,$E106="",$F106="",$H106="",$J106="",$L106="",$N106="",$P106="",$R106="",$T106="",$T106&lt;0,$V106="",$Y106=""),"Unvollständig",IF($V106&lt;'Anlagen und Parameter'!$E$10,"Prüfen","Tragfähig")),"Unvollständig"))</f>
        <v/>
      </c>
      <c r="Y106" s="12" t="n"/>
    </row>
    <row r="107" ht="20" customHeight="1">
      <c r="A107" s="12" t="n"/>
      <c r="B107" s="32" t="n"/>
      <c r="C107" s="12" t="n"/>
      <c r="D107" s="14" t="n"/>
      <c r="E107" s="12" t="n"/>
      <c r="F107" s="10">
        <f>IF(OR($A107="",$C107=""),"",IFERROR(VLOOKUP($C107,Produkte!$A$8:$E$107,3,FALSE),""))</f>
        <v/>
      </c>
      <c r="G107" s="10">
        <f>IF(OR($A107="",$D107="",$F107=""),"",IFERROR(ROUND($D107*$F107,2),""))</f>
        <v/>
      </c>
      <c r="H107" s="19">
        <f>IF(OR($A107="",$C107=""),"",IFERROR(VLOOKUP($C107,Produkte!$A$8:$E$107,4,FALSE),""))</f>
        <v/>
      </c>
      <c r="I107" s="19">
        <f>IF(OR($A107="",$D107="",$H107=""),"",IFERROR($D107*$H107,""))</f>
        <v/>
      </c>
      <c r="J107" s="10">
        <f>IF(OR($A107="",$E107=""),"",IFERROR(VLOOKUP($E107,'Anlagen und Parameter'!$A$8:$B$107,2,FALSE),""))</f>
        <v/>
      </c>
      <c r="K107" s="10">
        <f>IF(OR($A107="",$I107="",$J107=""),"",IFERROR(ROUND($I107*$J107,2),""))</f>
        <v/>
      </c>
      <c r="L107" s="19">
        <f>IF(OR($A107="",$C107=""),"",IFERROR(VLOOKUP($C107,Produkte!$A$8:$E$107,5,FALSE),""))</f>
        <v/>
      </c>
      <c r="M107" s="19">
        <f>IF(OR($A107="",$D107="",$L107=""),"",IFERROR($D107*$L107,""))</f>
        <v/>
      </c>
      <c r="N107" s="10">
        <f>IF($A107="","",IFERROR('Anlagen und Parameter'!$E$8,""))</f>
        <v/>
      </c>
      <c r="O107" s="10">
        <f>IF(OR($A107="",$M107="",$N107=""),"",IFERROR(ROUND($M107*$N107,2),""))</f>
        <v/>
      </c>
      <c r="P107" s="11">
        <f>IF($A107="","",IFERROR('Anlagen und Parameter'!$E$9,""))</f>
        <v/>
      </c>
      <c r="Q107" s="10">
        <f>IF(OR($A107="",$G107="",$K107="",$O107="",$P107=""),"",IFERROR(ROUND(($G107+$K107+$O107)*$P107,2),""))</f>
        <v/>
      </c>
      <c r="R107" s="10">
        <f>IF(OR($A107="",$G107="",$K107="",$O107="",$Q107=""),"",IFERROR(ROUND(SUM($G107,$K107,$O107,$Q107),2),""))</f>
        <v/>
      </c>
      <c r="S107" s="34">
        <f>IF(OR($A107="",$R107="",$D107=""),"",IFERROR($R107/$D107,""))</f>
        <v/>
      </c>
      <c r="T107" s="18" t="n"/>
      <c r="U107" s="10">
        <f>IF(OR($A107="",$D107="",$T107=""),"",IFERROR(ROUND($D107*$T107,2),""))</f>
        <v/>
      </c>
      <c r="V107" s="10">
        <f>IF(OR($A107="",$U107="",$R107=""),"",IFERROR(ROUND($U107-$R107,2),""))</f>
        <v/>
      </c>
      <c r="W107" s="11">
        <f>IF(OR($A107="",$U107="",$U107=0,$V107=""),"",IFERROR($V107/$U107,""))</f>
        <v/>
      </c>
      <c r="X107" s="7">
        <f>IF($A107="","",IFERROR(IF(OR($B107="",$C107="",$D107="",$D107&lt;=0,$E107="",$F107="",$H107="",$J107="",$L107="",$N107="",$P107="",$R107="",$T107="",$T107&lt;0,$V107="",$Y107=""),"Unvollständig",IF($V107&lt;'Anlagen und Parameter'!$E$10,"Prüfen","Tragfähig")),"Unvollständig"))</f>
        <v/>
      </c>
      <c r="Y107" s="12" t="n"/>
    </row>
  </sheetData>
  <autoFilter ref="A7:Y107"/>
  <mergeCells count="1">
    <mergeCell ref="A1:Y1"/>
  </mergeCells>
  <conditionalFormatting sqref="A8:A107">
    <cfRule type="expression" priority="1" dxfId="1">
      <formula>AND($A8&lt;&gt;"",COUNTIF($A$8:$A$107,$A8)&gt;1)</formula>
    </cfRule>
  </conditionalFormatting>
  <conditionalFormatting sqref="B8:B107">
    <cfRule type="expression" priority="2" dxfId="1">
      <formula>AND($A8&lt;&gt;"",$B8="")</formula>
    </cfRule>
  </conditionalFormatting>
  <conditionalFormatting sqref="C8:C107">
    <cfRule type="expression" priority="3" dxfId="1">
      <formula>AND($A8&lt;&gt;"",$C8="")</formula>
    </cfRule>
  </conditionalFormatting>
  <conditionalFormatting sqref="D8:D107">
    <cfRule type="expression" priority="4" dxfId="1">
      <formula>AND($A8&lt;&gt;"",OR($D8="",$D8&lt;=0))</formula>
    </cfRule>
  </conditionalFormatting>
  <conditionalFormatting sqref="E8:E107">
    <cfRule type="expression" priority="5" dxfId="1">
      <formula>AND($A8&lt;&gt;"",$E8="")</formula>
    </cfRule>
  </conditionalFormatting>
  <conditionalFormatting sqref="T8:T107">
    <cfRule type="expression" priority="6" dxfId="1">
      <formula>AND($A8&lt;&gt;"",$T8="")</formula>
    </cfRule>
  </conditionalFormatting>
  <conditionalFormatting sqref="Y8:Y107">
    <cfRule type="expression" priority="7" dxfId="1">
      <formula>AND($A8&lt;&gt;"",$Y8="")</formula>
    </cfRule>
  </conditionalFormatting>
  <conditionalFormatting sqref="V8:V107">
    <cfRule type="expression" priority="8" dxfId="1">
      <formula>AND($V8&lt;&gt;"",$V8&lt;0)</formula>
    </cfRule>
  </conditionalFormatting>
  <conditionalFormatting sqref="X8:X107">
    <cfRule type="expression" priority="9" dxfId="0">
      <formula>$X8="Tragfähig"</formula>
    </cfRule>
    <cfRule type="expression" priority="10" dxfId="1">
      <formula>$X8="Prüfen"</formula>
    </cfRule>
    <cfRule type="expression" priority="11" dxfId="2">
      <formula>$X8="Unvollständig"</formula>
    </cfRule>
  </conditionalFormatting>
  <dataValidations count="7">
    <dataValidation sqref="A8:A107" showDropDown="0" showInputMessage="1" showErrorMessage="1" allowBlank="0" errorTitle="Möglicher Doppelwert" error="Die Auftragsnummer ist bereits vorhanden. Fortsetzen ist nach bewusster Prüfung möglich." promptTitle="Eindeutige Auftragsnummer" prompt="Eindeutigen, fiktiven Auftragsschlüssel eingeben." type="custom" errorStyle="warning">
      <formula1>OR(A8="",COUNTIF($A$8:$A$107,A8)=1)</formula1>
    </dataValidation>
    <dataValidation sqref="B8:B107" showDropDown="0" showInputMessage="1" showErrorMessage="1" allowBlank="0" errorTitle="Datum außerhalb des Prüfbereichs" error="Das Datum liegt mehr als zwei Jahre vom Bezugsdatum entfernt. Eingabe bitte prüfen." promptTitle="Kalkulationsdatum" prompt="Datum im Format TT.MM.JJJJ eingeben." type="date" errorStyle="warning" operator="between">
      <formula1>DATE(2024,9,9)</formula1>
      <formula2>DATE(2028,9,8)</formula2>
    </dataValidation>
    <dataValidation sqref="C8:C107" showDropDown="0" showInputMessage="1" showErrorMessage="1" allowBlank="0" errorTitle="Produkt nicht in der Liste" error="Der Produktcode ist nicht in der vorbereiteten Produktliste enthalten." promptTitle="Produktcode" prompt="Produkt aus dem gepflegten Blatt Produkte auswählen." type="list" errorStyle="warning">
      <formula1>INDIRECT("Produkte!$A$8:$A$107")</formula1>
    </dataValidation>
    <dataValidation sqref="D8:D107" showDropDown="0" showInputMessage="1" showErrorMessage="1" allowBlank="0" errorTitle="Menge prüfen" error="Die Menge ist keine positive ganze Zahl im vorgesehenen Prüfbereich." promptTitle="Menge in Stück" prompt="Ganze Stückzahl zwischen 1 und 1.000.000 eingeben." type="whole" errorStyle="warning" operator="between">
      <formula1>1</formula1>
      <formula2>1000000</formula2>
    </dataValidation>
    <dataValidation sqref="E8:E107" showDropDown="0" showInputMessage="1" showErrorMessage="1" allowBlank="0" errorTitle="Anlage nicht in der Liste" error="Die Anlage ist nicht in der vorbereiteten Anlagenliste enthalten." promptTitle="Anlage" prompt="Anlage aus dem gepflegten Anlagenblatt auswählen." type="list" errorStyle="warning">
      <formula1>INDIRECT("'Anlagen und Parameter'!$A$8:$A$107")</formula1>
    </dataValidation>
    <dataValidation sqref="T8:T107" showDropDown="0" showInputMessage="1" showErrorMessage="1" allowBlank="0" errorTitle="Zielpreis prüfen" error="Der Zielpreis liegt außerhalb des vorgesehenen Prüfbereichs." promptTitle="Zielpreis je Stück" prompt="Nichtnegativen Planpreis in Euro je Stück eingeben." type="decimal" errorStyle="warning" operator="between">
      <formula1>0</formula1>
      <formula2>1000000</formula2>
    </dataValidation>
    <dataValidation sqref="Y8:Y107" showDropDown="0" showInputMessage="1" showErrorMessage="1" allowBlank="0" errorTitle="Rolle prüfen" error="Die Rolle ist nicht in der stabilen Auswahlliste enthalten." promptTitle="Verantwortliche Rolle" prompt="Eine betriebliche Rolle ohne Personenbezug auswählen." type="list" errorStyle="warning">
      <formula1>"Arbeitsvorbereitung,Fertigungsplanung,Kalkulation,Controlling"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E107"/>
  <sheetViews>
    <sheetView showGridLines="0" showRowColHeaders="1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22" customWidth="1" min="4" max="4"/>
    <col width="20" customWidth="1" min="5" max="5"/>
  </cols>
  <sheetData>
    <row r="1" ht="27" customHeight="1">
      <c r="A1" s="1" t="inlineStr">
        <is>
          <t>Produktstammdaten</t>
        </is>
      </c>
      <c r="B1" s="30" t="n"/>
      <c r="C1" s="30" t="n"/>
      <c r="D1" s="30" t="n"/>
      <c r="E1" s="31" t="n"/>
    </row>
    <row r="2" ht="20" customHeight="1">
      <c r="A2" s="2" t="inlineStr">
        <is>
          <t>Zweck</t>
        </is>
      </c>
      <c r="B2" s="3" t="inlineStr">
        <is>
          <t>Pflegt produktbezogene Planwerte für Material-, Maschinen- und Arbeitszeit.</t>
        </is>
      </c>
    </row>
    <row r="3" ht="20" customHeight="1">
      <c r="A3" s="2" t="inlineStr">
        <is>
          <t>Datenquelle</t>
        </is>
      </c>
      <c r="B3" s="3" t="inlineStr">
        <is>
          <t>Manuelle, veränderbare Planannahmen; alle dargestellten Produkte sind eindeutig fiktiv.</t>
        </is>
      </c>
    </row>
    <row r="4" ht="20" customHeight="1">
      <c r="A4" s="2" t="inlineStr">
        <is>
          <t>Sichtbares Ergebnis</t>
        </is>
      </c>
      <c r="B4" s="3" t="inlineStr">
        <is>
          <t>Nach Produktcode auffindbare Kostensätze und Zeitbedarfe für die Auftragskalkulation.</t>
        </is>
      </c>
    </row>
    <row r="5" ht="20" customHeight="1">
      <c r="A5" s="2" t="inlineStr">
        <is>
          <t>Hinweis</t>
        </is>
      </c>
      <c r="B5" s="3" t="inlineStr">
        <is>
          <t>Fehlende oder nicht eindeutige Produktcodes erzeugen leere Suchergebnisse beziehungsweise Warnmarkierungen.</t>
        </is>
      </c>
    </row>
    <row r="6"/>
    <row r="7" ht="34" customHeight="1">
      <c r="A7" s="4" t="inlineStr">
        <is>
          <t>Produktcode</t>
        </is>
      </c>
      <c r="B7" s="4" t="inlineStr">
        <is>
          <t>Produktbezeichnung</t>
        </is>
      </c>
      <c r="C7" s="4" t="inlineStr">
        <is>
          <t>Material (€/Stk)</t>
        </is>
      </c>
      <c r="D7" s="4" t="inlineStr">
        <is>
          <t>Maschinenzeit (h/Stk)</t>
        </is>
      </c>
      <c r="E7" s="4" t="inlineStr">
        <is>
          <t>Arbeitszeit (h/Stk)</t>
        </is>
      </c>
    </row>
    <row r="8" ht="20" customHeight="1">
      <c r="A8" s="12" t="inlineStr">
        <is>
          <t>P-101</t>
        </is>
      </c>
      <c r="B8" s="12" t="inlineStr">
        <is>
          <t>Wellenhalter</t>
        </is>
      </c>
      <c r="C8" s="18" t="n">
        <v>18.5</v>
      </c>
      <c r="D8" s="21" t="n">
        <v>0.3</v>
      </c>
      <c r="E8" s="21" t="n">
        <v>0.2</v>
      </c>
    </row>
    <row r="9" ht="20" customHeight="1">
      <c r="A9" s="12" t="inlineStr">
        <is>
          <t>P-102</t>
        </is>
      </c>
      <c r="B9" s="12" t="inlineStr">
        <is>
          <t>Montageplatte</t>
        </is>
      </c>
      <c r="C9" s="18" t="n">
        <v>24</v>
      </c>
      <c r="D9" s="21" t="n">
        <v>0.45</v>
      </c>
      <c r="E9" s="21" t="n">
        <v>0.25</v>
      </c>
    </row>
    <row r="10" ht="20" customHeight="1">
      <c r="A10" s="12" t="inlineStr">
        <is>
          <t>P-103</t>
        </is>
      </c>
      <c r="B10" s="12" t="inlineStr">
        <is>
          <t>Distanzring</t>
        </is>
      </c>
      <c r="C10" s="18" t="n">
        <v>6.8</v>
      </c>
      <c r="D10" s="21" t="n">
        <v>0.12</v>
      </c>
      <c r="E10" s="21" t="n">
        <v>0.08</v>
      </c>
    </row>
    <row r="11" ht="20" customHeight="1">
      <c r="A11" s="12" t="inlineStr">
        <is>
          <t>P-104</t>
        </is>
      </c>
      <c r="B11" s="12" t="inlineStr">
        <is>
          <t>Kleingehäuse</t>
        </is>
      </c>
      <c r="C11" s="18" t="n">
        <v>42</v>
      </c>
      <c r="D11" s="21" t="n">
        <v>0.7</v>
      </c>
      <c r="E11" s="21" t="n">
        <v>0.35</v>
      </c>
    </row>
    <row r="12" ht="20" customHeight="1">
      <c r="A12" s="12" t="inlineStr">
        <is>
          <t>P-105</t>
        </is>
      </c>
      <c r="B12" s="12" t="inlineStr">
        <is>
          <t>Spannblock</t>
        </is>
      </c>
      <c r="C12" s="18" t="n">
        <v>31.5</v>
      </c>
      <c r="D12" s="21" t="n">
        <v>0.55</v>
      </c>
      <c r="E12" s="21" t="n">
        <v>0.3</v>
      </c>
    </row>
    <row r="13" ht="20" customHeight="1">
      <c r="A13" s="12" t="inlineStr">
        <is>
          <t>P-106</t>
        </is>
      </c>
      <c r="B13" s="12" t="inlineStr">
        <is>
          <t>Abdeckblech</t>
        </is>
      </c>
      <c r="C13" s="18" t="n">
        <v>12.2</v>
      </c>
      <c r="D13" s="21" t="n">
        <v>0.18</v>
      </c>
      <c r="E13" s="21" t="n">
        <v>0.15</v>
      </c>
    </row>
    <row r="14" ht="20" customHeight="1">
      <c r="A14" s="12" t="inlineStr">
        <is>
          <t>P-107</t>
        </is>
      </c>
      <c r="B14" s="12" t="inlineStr">
        <is>
          <t>Lagerbock</t>
        </is>
      </c>
      <c r="C14" s="18" t="n">
        <v>55</v>
      </c>
      <c r="D14" s="21" t="n">
        <v>0.85</v>
      </c>
      <c r="E14" s="21" t="n">
        <v>0.4</v>
      </c>
    </row>
    <row r="15" ht="20" customHeight="1">
      <c r="A15" s="12" t="inlineStr">
        <is>
          <t>P-108</t>
        </is>
      </c>
      <c r="B15" s="12" t="inlineStr">
        <is>
          <t>Prüflehrenkörper</t>
        </is>
      </c>
      <c r="C15" s="18" t="n">
        <v>67</v>
      </c>
      <c r="D15" s="21" t="n">
        <v>1.1</v>
      </c>
      <c r="E15" s="21" t="n">
        <v>0.6</v>
      </c>
    </row>
    <row r="16" ht="20" customHeight="1">
      <c r="A16" s="12" t="n"/>
      <c r="B16" s="12" t="n"/>
      <c r="C16" s="18" t="n"/>
      <c r="D16" s="21" t="n"/>
      <c r="E16" s="21" t="n"/>
    </row>
    <row r="17" ht="20" customHeight="1">
      <c r="A17" s="12" t="n"/>
      <c r="B17" s="12" t="n"/>
      <c r="C17" s="18" t="n"/>
      <c r="D17" s="21" t="n"/>
      <c r="E17" s="21" t="n"/>
    </row>
    <row r="18" ht="20" customHeight="1">
      <c r="A18" s="12" t="n"/>
      <c r="B18" s="12" t="n"/>
      <c r="C18" s="18" t="n"/>
      <c r="D18" s="21" t="n"/>
      <c r="E18" s="21" t="n"/>
    </row>
    <row r="19" ht="20" customHeight="1">
      <c r="A19" s="12" t="n"/>
      <c r="B19" s="12" t="n"/>
      <c r="C19" s="18" t="n"/>
      <c r="D19" s="21" t="n"/>
      <c r="E19" s="21" t="n"/>
    </row>
    <row r="20" ht="20" customHeight="1">
      <c r="A20" s="12" t="n"/>
      <c r="B20" s="12" t="n"/>
      <c r="C20" s="18" t="n"/>
      <c r="D20" s="21" t="n"/>
      <c r="E20" s="21" t="n"/>
    </row>
    <row r="21" ht="20" customHeight="1">
      <c r="A21" s="12" t="n"/>
      <c r="B21" s="12" t="n"/>
      <c r="C21" s="18" t="n"/>
      <c r="D21" s="21" t="n"/>
      <c r="E21" s="21" t="n"/>
    </row>
    <row r="22" ht="20" customHeight="1">
      <c r="A22" s="12" t="n"/>
      <c r="B22" s="12" t="n"/>
      <c r="C22" s="18" t="n"/>
      <c r="D22" s="21" t="n"/>
      <c r="E22" s="21" t="n"/>
    </row>
    <row r="23" ht="20" customHeight="1">
      <c r="A23" s="12" t="n"/>
      <c r="B23" s="12" t="n"/>
      <c r="C23" s="18" t="n"/>
      <c r="D23" s="21" t="n"/>
      <c r="E23" s="21" t="n"/>
    </row>
    <row r="24" ht="20" customHeight="1">
      <c r="A24" s="12" t="n"/>
      <c r="B24" s="12" t="n"/>
      <c r="C24" s="18" t="n"/>
      <c r="D24" s="21" t="n"/>
      <c r="E24" s="21" t="n"/>
    </row>
    <row r="25" ht="20" customHeight="1">
      <c r="A25" s="12" t="n"/>
      <c r="B25" s="12" t="n"/>
      <c r="C25" s="18" t="n"/>
      <c r="D25" s="21" t="n"/>
      <c r="E25" s="21" t="n"/>
    </row>
    <row r="26" ht="20" customHeight="1">
      <c r="A26" s="12" t="n"/>
      <c r="B26" s="12" t="n"/>
      <c r="C26" s="18" t="n"/>
      <c r="D26" s="21" t="n"/>
      <c r="E26" s="21" t="n"/>
    </row>
    <row r="27" ht="20" customHeight="1">
      <c r="A27" s="12" t="n"/>
      <c r="B27" s="12" t="n"/>
      <c r="C27" s="18" t="n"/>
      <c r="D27" s="21" t="n"/>
      <c r="E27" s="21" t="n"/>
    </row>
    <row r="28" ht="20" customHeight="1">
      <c r="A28" s="12" t="n"/>
      <c r="B28" s="12" t="n"/>
      <c r="C28" s="18" t="n"/>
      <c r="D28" s="21" t="n"/>
      <c r="E28" s="21" t="n"/>
    </row>
    <row r="29" ht="20" customHeight="1">
      <c r="A29" s="12" t="n"/>
      <c r="B29" s="12" t="n"/>
      <c r="C29" s="18" t="n"/>
      <c r="D29" s="21" t="n"/>
      <c r="E29" s="21" t="n"/>
    </row>
    <row r="30" ht="20" customHeight="1">
      <c r="A30" s="12" t="n"/>
      <c r="B30" s="12" t="n"/>
      <c r="C30" s="18" t="n"/>
      <c r="D30" s="21" t="n"/>
      <c r="E30" s="21" t="n"/>
    </row>
    <row r="31" ht="20" customHeight="1">
      <c r="A31" s="12" t="n"/>
      <c r="B31" s="12" t="n"/>
      <c r="C31" s="18" t="n"/>
      <c r="D31" s="21" t="n"/>
      <c r="E31" s="21" t="n"/>
    </row>
    <row r="32" ht="20" customHeight="1">
      <c r="A32" s="12" t="n"/>
      <c r="B32" s="12" t="n"/>
      <c r="C32" s="18" t="n"/>
      <c r="D32" s="21" t="n"/>
      <c r="E32" s="21" t="n"/>
    </row>
    <row r="33" ht="20" customHeight="1">
      <c r="A33" s="12" t="n"/>
      <c r="B33" s="12" t="n"/>
      <c r="C33" s="18" t="n"/>
      <c r="D33" s="21" t="n"/>
      <c r="E33" s="21" t="n"/>
    </row>
    <row r="34" ht="20" customHeight="1">
      <c r="A34" s="12" t="n"/>
      <c r="B34" s="12" t="n"/>
      <c r="C34" s="18" t="n"/>
      <c r="D34" s="21" t="n"/>
      <c r="E34" s="21" t="n"/>
    </row>
    <row r="35" ht="20" customHeight="1">
      <c r="A35" s="12" t="n"/>
      <c r="B35" s="12" t="n"/>
      <c r="C35" s="18" t="n"/>
      <c r="D35" s="21" t="n"/>
      <c r="E35" s="21" t="n"/>
    </row>
    <row r="36" ht="20" customHeight="1">
      <c r="A36" s="12" t="n"/>
      <c r="B36" s="12" t="n"/>
      <c r="C36" s="18" t="n"/>
      <c r="D36" s="21" t="n"/>
      <c r="E36" s="21" t="n"/>
    </row>
    <row r="37" ht="20" customHeight="1">
      <c r="A37" s="12" t="n"/>
      <c r="B37" s="12" t="n"/>
      <c r="C37" s="18" t="n"/>
      <c r="D37" s="21" t="n"/>
      <c r="E37" s="21" t="n"/>
    </row>
    <row r="38" ht="20" customHeight="1">
      <c r="A38" s="12" t="n"/>
      <c r="B38" s="12" t="n"/>
      <c r="C38" s="18" t="n"/>
      <c r="D38" s="21" t="n"/>
      <c r="E38" s="21" t="n"/>
    </row>
    <row r="39" ht="20" customHeight="1">
      <c r="A39" s="12" t="n"/>
      <c r="B39" s="12" t="n"/>
      <c r="C39" s="18" t="n"/>
      <c r="D39" s="21" t="n"/>
      <c r="E39" s="21" t="n"/>
    </row>
    <row r="40" ht="20" customHeight="1">
      <c r="A40" s="12" t="n"/>
      <c r="B40" s="12" t="n"/>
      <c r="C40" s="18" t="n"/>
      <c r="D40" s="21" t="n"/>
      <c r="E40" s="21" t="n"/>
    </row>
    <row r="41" ht="20" customHeight="1">
      <c r="A41" s="12" t="n"/>
      <c r="B41" s="12" t="n"/>
      <c r="C41" s="18" t="n"/>
      <c r="D41" s="21" t="n"/>
      <c r="E41" s="21" t="n"/>
    </row>
    <row r="42" ht="20" customHeight="1">
      <c r="A42" s="12" t="n"/>
      <c r="B42" s="12" t="n"/>
      <c r="C42" s="18" t="n"/>
      <c r="D42" s="21" t="n"/>
      <c r="E42" s="21" t="n"/>
    </row>
    <row r="43" ht="20" customHeight="1">
      <c r="A43" s="12" t="n"/>
      <c r="B43" s="12" t="n"/>
      <c r="C43" s="18" t="n"/>
      <c r="D43" s="21" t="n"/>
      <c r="E43" s="21" t="n"/>
    </row>
    <row r="44" ht="20" customHeight="1">
      <c r="A44" s="12" t="n"/>
      <c r="B44" s="12" t="n"/>
      <c r="C44" s="18" t="n"/>
      <c r="D44" s="21" t="n"/>
      <c r="E44" s="21" t="n"/>
    </row>
    <row r="45" ht="20" customHeight="1">
      <c r="A45" s="12" t="n"/>
      <c r="B45" s="12" t="n"/>
      <c r="C45" s="18" t="n"/>
      <c r="D45" s="21" t="n"/>
      <c r="E45" s="21" t="n"/>
    </row>
    <row r="46" ht="20" customHeight="1">
      <c r="A46" s="12" t="n"/>
      <c r="B46" s="12" t="n"/>
      <c r="C46" s="18" t="n"/>
      <c r="D46" s="21" t="n"/>
      <c r="E46" s="21" t="n"/>
    </row>
    <row r="47" ht="20" customHeight="1">
      <c r="A47" s="12" t="n"/>
      <c r="B47" s="12" t="n"/>
      <c r="C47" s="18" t="n"/>
      <c r="D47" s="21" t="n"/>
      <c r="E47" s="21" t="n"/>
    </row>
    <row r="48" ht="20" customHeight="1">
      <c r="A48" s="12" t="n"/>
      <c r="B48" s="12" t="n"/>
      <c r="C48" s="18" t="n"/>
      <c r="D48" s="21" t="n"/>
      <c r="E48" s="21" t="n"/>
    </row>
    <row r="49" ht="20" customHeight="1">
      <c r="A49" s="12" t="n"/>
      <c r="B49" s="12" t="n"/>
      <c r="C49" s="18" t="n"/>
      <c r="D49" s="21" t="n"/>
      <c r="E49" s="21" t="n"/>
    </row>
    <row r="50" ht="20" customHeight="1">
      <c r="A50" s="12" t="n"/>
      <c r="B50" s="12" t="n"/>
      <c r="C50" s="18" t="n"/>
      <c r="D50" s="21" t="n"/>
      <c r="E50" s="21" t="n"/>
    </row>
    <row r="51" ht="20" customHeight="1">
      <c r="A51" s="12" t="n"/>
      <c r="B51" s="12" t="n"/>
      <c r="C51" s="18" t="n"/>
      <c r="D51" s="21" t="n"/>
      <c r="E51" s="21" t="n"/>
    </row>
    <row r="52" ht="20" customHeight="1">
      <c r="A52" s="12" t="n"/>
      <c r="B52" s="12" t="n"/>
      <c r="C52" s="18" t="n"/>
      <c r="D52" s="21" t="n"/>
      <c r="E52" s="21" t="n"/>
    </row>
    <row r="53" ht="20" customHeight="1">
      <c r="A53" s="12" t="n"/>
      <c r="B53" s="12" t="n"/>
      <c r="C53" s="18" t="n"/>
      <c r="D53" s="21" t="n"/>
      <c r="E53" s="21" t="n"/>
    </row>
    <row r="54" ht="20" customHeight="1">
      <c r="A54" s="12" t="n"/>
      <c r="B54" s="12" t="n"/>
      <c r="C54" s="18" t="n"/>
      <c r="D54" s="21" t="n"/>
      <c r="E54" s="21" t="n"/>
    </row>
    <row r="55" ht="20" customHeight="1">
      <c r="A55" s="12" t="n"/>
      <c r="B55" s="12" t="n"/>
      <c r="C55" s="18" t="n"/>
      <c r="D55" s="21" t="n"/>
      <c r="E55" s="21" t="n"/>
    </row>
    <row r="56" ht="20" customHeight="1">
      <c r="A56" s="12" t="n"/>
      <c r="B56" s="12" t="n"/>
      <c r="C56" s="18" t="n"/>
      <c r="D56" s="21" t="n"/>
      <c r="E56" s="21" t="n"/>
    </row>
    <row r="57" ht="20" customHeight="1">
      <c r="A57" s="12" t="n"/>
      <c r="B57" s="12" t="n"/>
      <c r="C57" s="18" t="n"/>
      <c r="D57" s="21" t="n"/>
      <c r="E57" s="21" t="n"/>
    </row>
    <row r="58" ht="20" customHeight="1">
      <c r="A58" s="12" t="n"/>
      <c r="B58" s="12" t="n"/>
      <c r="C58" s="18" t="n"/>
      <c r="D58" s="21" t="n"/>
      <c r="E58" s="21" t="n"/>
    </row>
    <row r="59" ht="20" customHeight="1">
      <c r="A59" s="12" t="n"/>
      <c r="B59" s="12" t="n"/>
      <c r="C59" s="18" t="n"/>
      <c r="D59" s="21" t="n"/>
      <c r="E59" s="21" t="n"/>
    </row>
    <row r="60" ht="20" customHeight="1">
      <c r="A60" s="12" t="n"/>
      <c r="B60" s="12" t="n"/>
      <c r="C60" s="18" t="n"/>
      <c r="D60" s="21" t="n"/>
      <c r="E60" s="21" t="n"/>
    </row>
    <row r="61" ht="20" customHeight="1">
      <c r="A61" s="12" t="n"/>
      <c r="B61" s="12" t="n"/>
      <c r="C61" s="18" t="n"/>
      <c r="D61" s="21" t="n"/>
      <c r="E61" s="21" t="n"/>
    </row>
    <row r="62" ht="20" customHeight="1">
      <c r="A62" s="12" t="n"/>
      <c r="B62" s="12" t="n"/>
      <c r="C62" s="18" t="n"/>
      <c r="D62" s="21" t="n"/>
      <c r="E62" s="21" t="n"/>
    </row>
    <row r="63" ht="20" customHeight="1">
      <c r="A63" s="12" t="n"/>
      <c r="B63" s="12" t="n"/>
      <c r="C63" s="18" t="n"/>
      <c r="D63" s="21" t="n"/>
      <c r="E63" s="21" t="n"/>
    </row>
    <row r="64" ht="20" customHeight="1">
      <c r="A64" s="12" t="n"/>
      <c r="B64" s="12" t="n"/>
      <c r="C64" s="18" t="n"/>
      <c r="D64" s="21" t="n"/>
      <c r="E64" s="21" t="n"/>
    </row>
    <row r="65" ht="20" customHeight="1">
      <c r="A65" s="12" t="n"/>
      <c r="B65" s="12" t="n"/>
      <c r="C65" s="18" t="n"/>
      <c r="D65" s="21" t="n"/>
      <c r="E65" s="21" t="n"/>
    </row>
    <row r="66" ht="20" customHeight="1">
      <c r="A66" s="12" t="n"/>
      <c r="B66" s="12" t="n"/>
      <c r="C66" s="18" t="n"/>
      <c r="D66" s="21" t="n"/>
      <c r="E66" s="21" t="n"/>
    </row>
    <row r="67" ht="20" customHeight="1">
      <c r="A67" s="12" t="n"/>
      <c r="B67" s="12" t="n"/>
      <c r="C67" s="18" t="n"/>
      <c r="D67" s="21" t="n"/>
      <c r="E67" s="21" t="n"/>
    </row>
    <row r="68" ht="20" customHeight="1">
      <c r="A68" s="12" t="n"/>
      <c r="B68" s="12" t="n"/>
      <c r="C68" s="18" t="n"/>
      <c r="D68" s="21" t="n"/>
      <c r="E68" s="21" t="n"/>
    </row>
    <row r="69" ht="20" customHeight="1">
      <c r="A69" s="12" t="n"/>
      <c r="B69" s="12" t="n"/>
      <c r="C69" s="18" t="n"/>
      <c r="D69" s="21" t="n"/>
      <c r="E69" s="21" t="n"/>
    </row>
    <row r="70" ht="20" customHeight="1">
      <c r="A70" s="12" t="n"/>
      <c r="B70" s="12" t="n"/>
      <c r="C70" s="18" t="n"/>
      <c r="D70" s="21" t="n"/>
      <c r="E70" s="21" t="n"/>
    </row>
    <row r="71" ht="20" customHeight="1">
      <c r="A71" s="12" t="n"/>
      <c r="B71" s="12" t="n"/>
      <c r="C71" s="18" t="n"/>
      <c r="D71" s="21" t="n"/>
      <c r="E71" s="21" t="n"/>
    </row>
    <row r="72" ht="20" customHeight="1">
      <c r="A72" s="12" t="n"/>
      <c r="B72" s="12" t="n"/>
      <c r="C72" s="18" t="n"/>
      <c r="D72" s="21" t="n"/>
      <c r="E72" s="21" t="n"/>
    </row>
    <row r="73" ht="20" customHeight="1">
      <c r="A73" s="12" t="n"/>
      <c r="B73" s="12" t="n"/>
      <c r="C73" s="18" t="n"/>
      <c r="D73" s="21" t="n"/>
      <c r="E73" s="21" t="n"/>
    </row>
    <row r="74" ht="20" customHeight="1">
      <c r="A74" s="12" t="n"/>
      <c r="B74" s="12" t="n"/>
      <c r="C74" s="18" t="n"/>
      <c r="D74" s="21" t="n"/>
      <c r="E74" s="21" t="n"/>
    </row>
    <row r="75" ht="20" customHeight="1">
      <c r="A75" s="12" t="n"/>
      <c r="B75" s="12" t="n"/>
      <c r="C75" s="18" t="n"/>
      <c r="D75" s="21" t="n"/>
      <c r="E75" s="21" t="n"/>
    </row>
    <row r="76" ht="20" customHeight="1">
      <c r="A76" s="12" t="n"/>
      <c r="B76" s="12" t="n"/>
      <c r="C76" s="18" t="n"/>
      <c r="D76" s="21" t="n"/>
      <c r="E76" s="21" t="n"/>
    </row>
    <row r="77" ht="20" customHeight="1">
      <c r="A77" s="12" t="n"/>
      <c r="B77" s="12" t="n"/>
      <c r="C77" s="18" t="n"/>
      <c r="D77" s="21" t="n"/>
      <c r="E77" s="21" t="n"/>
    </row>
    <row r="78" ht="20" customHeight="1">
      <c r="A78" s="12" t="n"/>
      <c r="B78" s="12" t="n"/>
      <c r="C78" s="18" t="n"/>
      <c r="D78" s="21" t="n"/>
      <c r="E78" s="21" t="n"/>
    </row>
    <row r="79" ht="20" customHeight="1">
      <c r="A79" s="12" t="n"/>
      <c r="B79" s="12" t="n"/>
      <c r="C79" s="18" t="n"/>
      <c r="D79" s="21" t="n"/>
      <c r="E79" s="21" t="n"/>
    </row>
    <row r="80" ht="20" customHeight="1">
      <c r="A80" s="12" t="n"/>
      <c r="B80" s="12" t="n"/>
      <c r="C80" s="18" t="n"/>
      <c r="D80" s="21" t="n"/>
      <c r="E80" s="21" t="n"/>
    </row>
    <row r="81" ht="20" customHeight="1">
      <c r="A81" s="12" t="n"/>
      <c r="B81" s="12" t="n"/>
      <c r="C81" s="18" t="n"/>
      <c r="D81" s="21" t="n"/>
      <c r="E81" s="21" t="n"/>
    </row>
    <row r="82" ht="20" customHeight="1">
      <c r="A82" s="12" t="n"/>
      <c r="B82" s="12" t="n"/>
      <c r="C82" s="18" t="n"/>
      <c r="D82" s="21" t="n"/>
      <c r="E82" s="21" t="n"/>
    </row>
    <row r="83" ht="20" customHeight="1">
      <c r="A83" s="12" t="n"/>
      <c r="B83" s="12" t="n"/>
      <c r="C83" s="18" t="n"/>
      <c r="D83" s="21" t="n"/>
      <c r="E83" s="21" t="n"/>
    </row>
    <row r="84" ht="20" customHeight="1">
      <c r="A84" s="12" t="n"/>
      <c r="B84" s="12" t="n"/>
      <c r="C84" s="18" t="n"/>
      <c r="D84" s="21" t="n"/>
      <c r="E84" s="21" t="n"/>
    </row>
    <row r="85" ht="20" customHeight="1">
      <c r="A85" s="12" t="n"/>
      <c r="B85" s="12" t="n"/>
      <c r="C85" s="18" t="n"/>
      <c r="D85" s="21" t="n"/>
      <c r="E85" s="21" t="n"/>
    </row>
    <row r="86" ht="20" customHeight="1">
      <c r="A86" s="12" t="n"/>
      <c r="B86" s="12" t="n"/>
      <c r="C86" s="18" t="n"/>
      <c r="D86" s="21" t="n"/>
      <c r="E86" s="21" t="n"/>
    </row>
    <row r="87" ht="20" customHeight="1">
      <c r="A87" s="12" t="n"/>
      <c r="B87" s="12" t="n"/>
      <c r="C87" s="18" t="n"/>
      <c r="D87" s="21" t="n"/>
      <c r="E87" s="21" t="n"/>
    </row>
    <row r="88" ht="20" customHeight="1">
      <c r="A88" s="12" t="n"/>
      <c r="B88" s="12" t="n"/>
      <c r="C88" s="18" t="n"/>
      <c r="D88" s="21" t="n"/>
      <c r="E88" s="21" t="n"/>
    </row>
    <row r="89" ht="20" customHeight="1">
      <c r="A89" s="12" t="n"/>
      <c r="B89" s="12" t="n"/>
      <c r="C89" s="18" t="n"/>
      <c r="D89" s="21" t="n"/>
      <c r="E89" s="21" t="n"/>
    </row>
    <row r="90" ht="20" customHeight="1">
      <c r="A90" s="12" t="n"/>
      <c r="B90" s="12" t="n"/>
      <c r="C90" s="18" t="n"/>
      <c r="D90" s="21" t="n"/>
      <c r="E90" s="21" t="n"/>
    </row>
    <row r="91" ht="20" customHeight="1">
      <c r="A91" s="12" t="n"/>
      <c r="B91" s="12" t="n"/>
      <c r="C91" s="18" t="n"/>
      <c r="D91" s="21" t="n"/>
      <c r="E91" s="21" t="n"/>
    </row>
    <row r="92" ht="20" customHeight="1">
      <c r="A92" s="12" t="n"/>
      <c r="B92" s="12" t="n"/>
      <c r="C92" s="18" t="n"/>
      <c r="D92" s="21" t="n"/>
      <c r="E92" s="21" t="n"/>
    </row>
    <row r="93" ht="20" customHeight="1">
      <c r="A93" s="12" t="n"/>
      <c r="B93" s="12" t="n"/>
      <c r="C93" s="18" t="n"/>
      <c r="D93" s="21" t="n"/>
      <c r="E93" s="21" t="n"/>
    </row>
    <row r="94" ht="20" customHeight="1">
      <c r="A94" s="12" t="n"/>
      <c r="B94" s="12" t="n"/>
      <c r="C94" s="18" t="n"/>
      <c r="D94" s="21" t="n"/>
      <c r="E94" s="21" t="n"/>
    </row>
    <row r="95" ht="20" customHeight="1">
      <c r="A95" s="12" t="n"/>
      <c r="B95" s="12" t="n"/>
      <c r="C95" s="18" t="n"/>
      <c r="D95" s="21" t="n"/>
      <c r="E95" s="21" t="n"/>
    </row>
    <row r="96" ht="20" customHeight="1">
      <c r="A96" s="12" t="n"/>
      <c r="B96" s="12" t="n"/>
      <c r="C96" s="18" t="n"/>
      <c r="D96" s="21" t="n"/>
      <c r="E96" s="21" t="n"/>
    </row>
    <row r="97" ht="20" customHeight="1">
      <c r="A97" s="12" t="n"/>
      <c r="B97" s="12" t="n"/>
      <c r="C97" s="18" t="n"/>
      <c r="D97" s="21" t="n"/>
      <c r="E97" s="21" t="n"/>
    </row>
    <row r="98" ht="20" customHeight="1">
      <c r="A98" s="12" t="n"/>
      <c r="B98" s="12" t="n"/>
      <c r="C98" s="18" t="n"/>
      <c r="D98" s="21" t="n"/>
      <c r="E98" s="21" t="n"/>
    </row>
    <row r="99" ht="20" customHeight="1">
      <c r="A99" s="12" t="n"/>
      <c r="B99" s="12" t="n"/>
      <c r="C99" s="18" t="n"/>
      <c r="D99" s="21" t="n"/>
      <c r="E99" s="21" t="n"/>
    </row>
    <row r="100" ht="20" customHeight="1">
      <c r="A100" s="12" t="n"/>
      <c r="B100" s="12" t="n"/>
      <c r="C100" s="18" t="n"/>
      <c r="D100" s="21" t="n"/>
      <c r="E100" s="21" t="n"/>
    </row>
    <row r="101" ht="20" customHeight="1">
      <c r="A101" s="12" t="n"/>
      <c r="B101" s="12" t="n"/>
      <c r="C101" s="18" t="n"/>
      <c r="D101" s="21" t="n"/>
      <c r="E101" s="21" t="n"/>
    </row>
    <row r="102" ht="20" customHeight="1">
      <c r="A102" s="12" t="n"/>
      <c r="B102" s="12" t="n"/>
      <c r="C102" s="18" t="n"/>
      <c r="D102" s="21" t="n"/>
      <c r="E102" s="21" t="n"/>
    </row>
    <row r="103" ht="20" customHeight="1">
      <c r="A103" s="12" t="n"/>
      <c r="B103" s="12" t="n"/>
      <c r="C103" s="18" t="n"/>
      <c r="D103" s="21" t="n"/>
      <c r="E103" s="21" t="n"/>
    </row>
    <row r="104" ht="20" customHeight="1">
      <c r="A104" s="12" t="n"/>
      <c r="B104" s="12" t="n"/>
      <c r="C104" s="18" t="n"/>
      <c r="D104" s="21" t="n"/>
      <c r="E104" s="21" t="n"/>
    </row>
    <row r="105" ht="20" customHeight="1">
      <c r="A105" s="12" t="n"/>
      <c r="B105" s="12" t="n"/>
      <c r="C105" s="18" t="n"/>
      <c r="D105" s="21" t="n"/>
      <c r="E105" s="21" t="n"/>
    </row>
    <row r="106" ht="20" customHeight="1">
      <c r="A106" s="12" t="n"/>
      <c r="B106" s="12" t="n"/>
      <c r="C106" s="18" t="n"/>
      <c r="D106" s="21" t="n"/>
      <c r="E106" s="21" t="n"/>
    </row>
    <row r="107" ht="20" customHeight="1">
      <c r="A107" s="12" t="n"/>
      <c r="B107" s="12" t="n"/>
      <c r="C107" s="18" t="n"/>
      <c r="D107" s="21" t="n"/>
      <c r="E107" s="21" t="n"/>
    </row>
  </sheetData>
  <autoFilter ref="A7:E107"/>
  <mergeCells count="1">
    <mergeCell ref="A1:E1"/>
  </mergeCells>
  <conditionalFormatting sqref="A8:A107">
    <cfRule type="expression" priority="1" dxfId="1">
      <formula>AND($A8&lt;&gt;"",COUNTIF($A$8:$A$107,$A8)&gt;1)</formula>
    </cfRule>
  </conditionalFormatting>
  <conditionalFormatting sqref="B8:E107">
    <cfRule type="expression" priority="2" dxfId="1">
      <formula>AND($A8&lt;&gt;"",B8="")</formula>
    </cfRule>
  </conditionalFormatting>
  <dataValidations count="3">
    <dataValidation sqref="A8:A107" showDropDown="0" showInputMessage="1" showErrorMessage="1" allowBlank="0" errorTitle="Möglicher Doppelwert" error="Der Produktcode ist bereits vorhanden. Eingabe bitte prüfen." promptTitle="Eindeutiger Produktcode" prompt="Eindeutigen fiktiven Produktcode eingeben." type="custom" errorStyle="warning">
      <formula1>OR(A8="",COUNTIF($A$8:$A$107,A8)=1)</formula1>
    </dataValidation>
    <dataValidation sqref="C8:C107" showDropDown="0" showInputMessage="1" showErrorMessage="1" allowBlank="0" errorTitle="Materialwert prüfen" error="Der Wert liegt außerhalb des vorgesehenen Prüfbereichs." promptTitle="Materialwert" prompt="Nichtnegativen Planwert in Euro je Stück eingeben." type="decimal" errorStyle="warning" operator="between">
      <formula1>0</formula1>
      <formula2>1000000</formula2>
    </dataValidation>
    <dataValidation sqref="D8:E107" showDropDown="0" showInputMessage="1" showErrorMessage="1" allowBlank="0" errorTitle="Zeitbedarf prüfen" error="Der Zeitbedarf liegt außerhalb des vorgesehenen Prüfbereichs." promptTitle="Zeitbedarf" prompt="Nichtnegative Planzeit in Stunden je Stück eingeben." type="decimal" errorStyle="warning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G107"/>
  <sheetViews>
    <sheetView showGridLines="0" showRowColHeaders="1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20" customWidth="1" min="3" max="3"/>
    <col width="25" customWidth="1" min="4" max="4"/>
    <col width="18" customWidth="1" min="5" max="5"/>
    <col width="12" customWidth="1" min="6" max="6"/>
    <col width="62" customWidth="1" min="7" max="7"/>
  </cols>
  <sheetData>
    <row r="1" ht="27" customHeight="1">
      <c r="A1" s="1" t="inlineStr">
        <is>
          <t>Anlagen und Parameter</t>
        </is>
      </c>
      <c r="B1" s="30" t="n"/>
      <c r="C1" s="30" t="n"/>
      <c r="D1" s="30" t="n"/>
      <c r="E1" s="30" t="n"/>
      <c r="F1" s="30" t="n"/>
      <c r="G1" s="31" t="n"/>
    </row>
    <row r="2" ht="20" customHeight="1">
      <c r="A2" s="2" t="inlineStr">
        <is>
          <t>Zweck</t>
        </is>
      </c>
      <c r="B2" s="3" t="inlineStr">
        <is>
          <t>Pflegt Anlagenstundensätze sowie zentrale, veränderbare Kalkulationsannahmen.</t>
        </is>
      </c>
    </row>
    <row r="3" ht="20" customHeight="1">
      <c r="A3" s="2" t="inlineStr">
        <is>
          <t>Datenquelle</t>
        </is>
      </c>
      <c r="B3" s="3" t="inlineStr">
        <is>
          <t>Manuelle Planannahmen für fiktive Anlagen; keine automatische Übernahme aus ERP, MES oder Zeiterfassung.</t>
        </is>
      </c>
    </row>
    <row r="4" ht="20" customHeight="1">
      <c r="A4" s="2" t="inlineStr">
        <is>
          <t>Sichtbares Ergebnis</t>
        </is>
      </c>
      <c r="B4" s="3" t="inlineStr">
        <is>
          <t>Suchbare Maschinensätze sowie Lohn-, Gemeinkosten- und Margenparameter für alle Kalkulationszeilen.</t>
        </is>
      </c>
    </row>
    <row r="5" ht="20" customHeight="1">
      <c r="A5" s="2" t="inlineStr">
        <is>
          <t>Hinweis</t>
        </is>
      </c>
      <c r="B5" s="3" t="inlineStr">
        <is>
          <t>Änderungen wirken nach Excel-Neuberechnung auf sämtliche vorbereiteten Auftragszeilen.</t>
        </is>
      </c>
    </row>
    <row r="6"/>
    <row r="7" ht="34" customHeight="1">
      <c r="A7" s="4" t="inlineStr">
        <is>
          <t>Anlagencode</t>
        </is>
      </c>
      <c r="B7" s="4" t="inlineStr">
        <is>
          <t>Anlagenbezeichnung</t>
        </is>
      </c>
      <c r="C7" s="4" t="inlineStr">
        <is>
          <t>Maschinensatz (€/h)</t>
        </is>
      </c>
      <c r="D7" s="22" t="inlineStr">
        <is>
          <t>Parameter</t>
        </is>
      </c>
      <c r="E7" s="22" t="inlineStr">
        <is>
          <t>Wert</t>
        </is>
      </c>
      <c r="F7" s="22" t="inlineStr">
        <is>
          <t>Einheit</t>
        </is>
      </c>
      <c r="G7" s="22" t="inlineStr">
        <is>
          <t>Erläuterung</t>
        </is>
      </c>
    </row>
    <row r="8" ht="32" customHeight="1">
      <c r="A8" s="12" t="inlineStr">
        <is>
          <t>ANL-01</t>
        </is>
      </c>
      <c r="B8" s="12" t="inlineStr">
        <is>
          <t>CNC-Drehzentrum</t>
        </is>
      </c>
      <c r="C8" s="18" t="n">
        <v>72</v>
      </c>
      <c r="D8" s="23" t="inlineStr">
        <is>
          <t>Lohnsatz</t>
        </is>
      </c>
      <c r="E8" s="18" t="n">
        <v>34.5</v>
      </c>
      <c r="F8" s="24" t="inlineStr">
        <is>
          <t>€/h</t>
        </is>
      </c>
      <c r="G8" s="23" t="inlineStr">
        <is>
          <t>Veränderbarer Planlohn je Arbeitsstunde; keine Tarif- oder Rechtsaussage.</t>
        </is>
      </c>
    </row>
    <row r="9" ht="32" customHeight="1">
      <c r="A9" s="12" t="inlineStr">
        <is>
          <t>ANL-02</t>
        </is>
      </c>
      <c r="B9" s="12" t="inlineStr">
        <is>
          <t>CNC-Fräszentrum</t>
        </is>
      </c>
      <c r="C9" s="18" t="n">
        <v>84</v>
      </c>
      <c r="D9" s="25" t="inlineStr">
        <is>
          <t>Gemeinkostensatz</t>
        </is>
      </c>
      <c r="E9" s="26" t="n">
        <v>0.16</v>
      </c>
      <c r="F9" s="27" t="inlineStr">
        <is>
          <t>%</t>
        </is>
      </c>
      <c r="G9" s="25" t="inlineStr">
        <is>
          <t>Zuschlag auf Material-, Maschinen- und Arbeitskosten.</t>
        </is>
      </c>
    </row>
    <row r="10" ht="32" customHeight="1">
      <c r="A10" s="12" t="inlineStr">
        <is>
          <t>ANL-03</t>
        </is>
      </c>
      <c r="B10" s="12" t="inlineStr">
        <is>
          <t>Laserschneider</t>
        </is>
      </c>
      <c r="C10" s="18" t="n">
        <v>65</v>
      </c>
      <c r="D10" s="23" t="inlineStr">
        <is>
          <t>Margenwarnschwelle</t>
        </is>
      </c>
      <c r="E10" s="26" t="n">
        <v>0</v>
      </c>
      <c r="F10" s="24" t="inlineStr">
        <is>
          <t>%</t>
        </is>
      </c>
      <c r="G10" s="23" t="inlineStr">
        <is>
          <t>Ergebnisse unter dieser Schwelle erhalten den Status Prüfen.</t>
        </is>
      </c>
    </row>
    <row r="11" ht="32" customHeight="1">
      <c r="A11" s="12" t="inlineStr">
        <is>
          <t>ANL-04</t>
        </is>
      </c>
      <c r="B11" s="12" t="inlineStr">
        <is>
          <t>Montageplatz</t>
        </is>
      </c>
      <c r="C11" s="18" t="n">
        <v>46</v>
      </c>
      <c r="D11" s="25" t="inlineStr">
        <is>
          <t>Bezugsdatum</t>
        </is>
      </c>
      <c r="E11" s="35" t="n">
        <v>46274</v>
      </c>
      <c r="F11" s="27" t="inlineStr">
        <is>
          <t>Datum</t>
        </is>
      </c>
      <c r="G11" s="25" t="inlineStr">
        <is>
          <t>Manuell kontrollierbarer zeitlicher Bezug der Vorlage.</t>
        </is>
      </c>
    </row>
    <row r="12" ht="20" customHeight="1">
      <c r="A12" s="12" t="n"/>
      <c r="B12" s="12" t="n"/>
      <c r="C12" s="18" t="n"/>
    </row>
    <row r="13" ht="20" customHeight="1">
      <c r="A13" s="12" t="n"/>
      <c r="B13" s="12" t="n"/>
      <c r="C13" s="18" t="n"/>
    </row>
    <row r="14" ht="20" customHeight="1">
      <c r="A14" s="12" t="n"/>
      <c r="B14" s="12" t="n"/>
      <c r="C14" s="18" t="n"/>
    </row>
    <row r="15" ht="20" customHeight="1">
      <c r="A15" s="12" t="n"/>
      <c r="B15" s="12" t="n"/>
      <c r="C15" s="18" t="n"/>
    </row>
    <row r="16" ht="20" customHeight="1">
      <c r="A16" s="12" t="n"/>
      <c r="B16" s="12" t="n"/>
      <c r="C16" s="18" t="n"/>
    </row>
    <row r="17" ht="20" customHeight="1">
      <c r="A17" s="12" t="n"/>
      <c r="B17" s="12" t="n"/>
      <c r="C17" s="18" t="n"/>
    </row>
    <row r="18" ht="20" customHeight="1">
      <c r="A18" s="12" t="n"/>
      <c r="B18" s="12" t="n"/>
      <c r="C18" s="18" t="n"/>
    </row>
    <row r="19" ht="20" customHeight="1">
      <c r="A19" s="12" t="n"/>
      <c r="B19" s="12" t="n"/>
      <c r="C19" s="18" t="n"/>
    </row>
    <row r="20" ht="20" customHeight="1">
      <c r="A20" s="12" t="n"/>
      <c r="B20" s="12" t="n"/>
      <c r="C20" s="18" t="n"/>
    </row>
    <row r="21" ht="20" customHeight="1">
      <c r="A21" s="12" t="n"/>
      <c r="B21" s="12" t="n"/>
      <c r="C21" s="18" t="n"/>
    </row>
    <row r="22" ht="20" customHeight="1">
      <c r="A22" s="12" t="n"/>
      <c r="B22" s="12" t="n"/>
      <c r="C22" s="18" t="n"/>
    </row>
    <row r="23" ht="20" customHeight="1">
      <c r="A23" s="12" t="n"/>
      <c r="B23" s="12" t="n"/>
      <c r="C23" s="18" t="n"/>
    </row>
    <row r="24" ht="20" customHeight="1">
      <c r="A24" s="12" t="n"/>
      <c r="B24" s="12" t="n"/>
      <c r="C24" s="18" t="n"/>
    </row>
    <row r="25" ht="20" customHeight="1">
      <c r="A25" s="12" t="n"/>
      <c r="B25" s="12" t="n"/>
      <c r="C25" s="18" t="n"/>
    </row>
    <row r="26" ht="20" customHeight="1">
      <c r="A26" s="12" t="n"/>
      <c r="B26" s="12" t="n"/>
      <c r="C26" s="18" t="n"/>
    </row>
    <row r="27" ht="20" customHeight="1">
      <c r="A27" s="12" t="n"/>
      <c r="B27" s="12" t="n"/>
      <c r="C27" s="18" t="n"/>
    </row>
    <row r="28" ht="20" customHeight="1">
      <c r="A28" s="12" t="n"/>
      <c r="B28" s="12" t="n"/>
      <c r="C28" s="18" t="n"/>
    </row>
    <row r="29" ht="20" customHeight="1">
      <c r="A29" s="12" t="n"/>
      <c r="B29" s="12" t="n"/>
      <c r="C29" s="18" t="n"/>
    </row>
    <row r="30" ht="20" customHeight="1">
      <c r="A30" s="12" t="n"/>
      <c r="B30" s="12" t="n"/>
      <c r="C30" s="18" t="n"/>
    </row>
    <row r="31" ht="20" customHeight="1">
      <c r="A31" s="12" t="n"/>
      <c r="B31" s="12" t="n"/>
      <c r="C31" s="18" t="n"/>
    </row>
    <row r="32" ht="20" customHeight="1">
      <c r="A32" s="12" t="n"/>
      <c r="B32" s="12" t="n"/>
      <c r="C32" s="18" t="n"/>
    </row>
    <row r="33" ht="20" customHeight="1">
      <c r="A33" s="12" t="n"/>
      <c r="B33" s="12" t="n"/>
      <c r="C33" s="18" t="n"/>
    </row>
    <row r="34" ht="20" customHeight="1">
      <c r="A34" s="12" t="n"/>
      <c r="B34" s="12" t="n"/>
      <c r="C34" s="18" t="n"/>
    </row>
    <row r="35" ht="20" customHeight="1">
      <c r="A35" s="12" t="n"/>
      <c r="B35" s="12" t="n"/>
      <c r="C35" s="18" t="n"/>
    </row>
    <row r="36" ht="20" customHeight="1">
      <c r="A36" s="12" t="n"/>
      <c r="B36" s="12" t="n"/>
      <c r="C36" s="18" t="n"/>
    </row>
    <row r="37" ht="20" customHeight="1">
      <c r="A37" s="12" t="n"/>
      <c r="B37" s="12" t="n"/>
      <c r="C37" s="18" t="n"/>
    </row>
    <row r="38" ht="20" customHeight="1">
      <c r="A38" s="12" t="n"/>
      <c r="B38" s="12" t="n"/>
      <c r="C38" s="18" t="n"/>
    </row>
    <row r="39" ht="20" customHeight="1">
      <c r="A39" s="12" t="n"/>
      <c r="B39" s="12" t="n"/>
      <c r="C39" s="18" t="n"/>
    </row>
    <row r="40" ht="20" customHeight="1">
      <c r="A40" s="12" t="n"/>
      <c r="B40" s="12" t="n"/>
      <c r="C40" s="18" t="n"/>
    </row>
    <row r="41" ht="20" customHeight="1">
      <c r="A41" s="12" t="n"/>
      <c r="B41" s="12" t="n"/>
      <c r="C41" s="18" t="n"/>
    </row>
    <row r="42" ht="20" customHeight="1">
      <c r="A42" s="12" t="n"/>
      <c r="B42" s="12" t="n"/>
      <c r="C42" s="18" t="n"/>
    </row>
    <row r="43" ht="20" customHeight="1">
      <c r="A43" s="12" t="n"/>
      <c r="B43" s="12" t="n"/>
      <c r="C43" s="18" t="n"/>
    </row>
    <row r="44" ht="20" customHeight="1">
      <c r="A44" s="12" t="n"/>
      <c r="B44" s="12" t="n"/>
      <c r="C44" s="18" t="n"/>
    </row>
    <row r="45" ht="20" customHeight="1">
      <c r="A45" s="12" t="n"/>
      <c r="B45" s="12" t="n"/>
      <c r="C45" s="18" t="n"/>
    </row>
    <row r="46" ht="20" customHeight="1">
      <c r="A46" s="12" t="n"/>
      <c r="B46" s="12" t="n"/>
      <c r="C46" s="18" t="n"/>
    </row>
    <row r="47" ht="20" customHeight="1">
      <c r="A47" s="12" t="n"/>
      <c r="B47" s="12" t="n"/>
      <c r="C47" s="18" t="n"/>
    </row>
    <row r="48" ht="20" customHeight="1">
      <c r="A48" s="12" t="n"/>
      <c r="B48" s="12" t="n"/>
      <c r="C48" s="18" t="n"/>
    </row>
    <row r="49" ht="20" customHeight="1">
      <c r="A49" s="12" t="n"/>
      <c r="B49" s="12" t="n"/>
      <c r="C49" s="18" t="n"/>
    </row>
    <row r="50" ht="20" customHeight="1">
      <c r="A50" s="12" t="n"/>
      <c r="B50" s="12" t="n"/>
      <c r="C50" s="18" t="n"/>
    </row>
    <row r="51" ht="20" customHeight="1">
      <c r="A51" s="12" t="n"/>
      <c r="B51" s="12" t="n"/>
      <c r="C51" s="18" t="n"/>
    </row>
    <row r="52" ht="20" customHeight="1">
      <c r="A52" s="12" t="n"/>
      <c r="B52" s="12" t="n"/>
      <c r="C52" s="18" t="n"/>
    </row>
    <row r="53" ht="20" customHeight="1">
      <c r="A53" s="12" t="n"/>
      <c r="B53" s="12" t="n"/>
      <c r="C53" s="18" t="n"/>
    </row>
    <row r="54" ht="20" customHeight="1">
      <c r="A54" s="12" t="n"/>
      <c r="B54" s="12" t="n"/>
      <c r="C54" s="18" t="n"/>
    </row>
    <row r="55" ht="20" customHeight="1">
      <c r="A55" s="12" t="n"/>
      <c r="B55" s="12" t="n"/>
      <c r="C55" s="18" t="n"/>
    </row>
    <row r="56" ht="20" customHeight="1">
      <c r="A56" s="12" t="n"/>
      <c r="B56" s="12" t="n"/>
      <c r="C56" s="18" t="n"/>
    </row>
    <row r="57" ht="20" customHeight="1">
      <c r="A57" s="12" t="n"/>
      <c r="B57" s="12" t="n"/>
      <c r="C57" s="18" t="n"/>
    </row>
    <row r="58" ht="20" customHeight="1">
      <c r="A58" s="12" t="n"/>
      <c r="B58" s="12" t="n"/>
      <c r="C58" s="18" t="n"/>
    </row>
    <row r="59" ht="20" customHeight="1">
      <c r="A59" s="12" t="n"/>
      <c r="B59" s="12" t="n"/>
      <c r="C59" s="18" t="n"/>
    </row>
    <row r="60" ht="20" customHeight="1">
      <c r="A60" s="12" t="n"/>
      <c r="B60" s="12" t="n"/>
      <c r="C60" s="18" t="n"/>
    </row>
    <row r="61" ht="20" customHeight="1">
      <c r="A61" s="12" t="n"/>
      <c r="B61" s="12" t="n"/>
      <c r="C61" s="18" t="n"/>
    </row>
    <row r="62" ht="20" customHeight="1">
      <c r="A62" s="12" t="n"/>
      <c r="B62" s="12" t="n"/>
      <c r="C62" s="18" t="n"/>
    </row>
    <row r="63" ht="20" customHeight="1">
      <c r="A63" s="12" t="n"/>
      <c r="B63" s="12" t="n"/>
      <c r="C63" s="18" t="n"/>
    </row>
    <row r="64" ht="20" customHeight="1">
      <c r="A64" s="12" t="n"/>
      <c r="B64" s="12" t="n"/>
      <c r="C64" s="18" t="n"/>
    </row>
    <row r="65" ht="20" customHeight="1">
      <c r="A65" s="12" t="n"/>
      <c r="B65" s="12" t="n"/>
      <c r="C65" s="18" t="n"/>
    </row>
    <row r="66" ht="20" customHeight="1">
      <c r="A66" s="12" t="n"/>
      <c r="B66" s="12" t="n"/>
      <c r="C66" s="18" t="n"/>
    </row>
    <row r="67" ht="20" customHeight="1">
      <c r="A67" s="12" t="n"/>
      <c r="B67" s="12" t="n"/>
      <c r="C67" s="18" t="n"/>
    </row>
    <row r="68" ht="20" customHeight="1">
      <c r="A68" s="12" t="n"/>
      <c r="B68" s="12" t="n"/>
      <c r="C68" s="18" t="n"/>
    </row>
    <row r="69" ht="20" customHeight="1">
      <c r="A69" s="12" t="n"/>
      <c r="B69" s="12" t="n"/>
      <c r="C69" s="18" t="n"/>
    </row>
    <row r="70" ht="20" customHeight="1">
      <c r="A70" s="12" t="n"/>
      <c r="B70" s="12" t="n"/>
      <c r="C70" s="18" t="n"/>
    </row>
    <row r="71" ht="20" customHeight="1">
      <c r="A71" s="12" t="n"/>
      <c r="B71" s="12" t="n"/>
      <c r="C71" s="18" t="n"/>
    </row>
    <row r="72" ht="20" customHeight="1">
      <c r="A72" s="12" t="n"/>
      <c r="B72" s="12" t="n"/>
      <c r="C72" s="18" t="n"/>
    </row>
    <row r="73" ht="20" customHeight="1">
      <c r="A73" s="12" t="n"/>
      <c r="B73" s="12" t="n"/>
      <c r="C73" s="18" t="n"/>
    </row>
    <row r="74" ht="20" customHeight="1">
      <c r="A74" s="12" t="n"/>
      <c r="B74" s="12" t="n"/>
      <c r="C74" s="18" t="n"/>
    </row>
    <row r="75" ht="20" customHeight="1">
      <c r="A75" s="12" t="n"/>
      <c r="B75" s="12" t="n"/>
      <c r="C75" s="18" t="n"/>
    </row>
    <row r="76" ht="20" customHeight="1">
      <c r="A76" s="12" t="n"/>
      <c r="B76" s="12" t="n"/>
      <c r="C76" s="18" t="n"/>
    </row>
    <row r="77" ht="20" customHeight="1">
      <c r="A77" s="12" t="n"/>
      <c r="B77" s="12" t="n"/>
      <c r="C77" s="18" t="n"/>
    </row>
    <row r="78" ht="20" customHeight="1">
      <c r="A78" s="12" t="n"/>
      <c r="B78" s="12" t="n"/>
      <c r="C78" s="18" t="n"/>
    </row>
    <row r="79" ht="20" customHeight="1">
      <c r="A79" s="12" t="n"/>
      <c r="B79" s="12" t="n"/>
      <c r="C79" s="18" t="n"/>
    </row>
    <row r="80" ht="20" customHeight="1">
      <c r="A80" s="12" t="n"/>
      <c r="B80" s="12" t="n"/>
      <c r="C80" s="18" t="n"/>
    </row>
    <row r="81" ht="20" customHeight="1">
      <c r="A81" s="12" t="n"/>
      <c r="B81" s="12" t="n"/>
      <c r="C81" s="18" t="n"/>
    </row>
    <row r="82" ht="20" customHeight="1">
      <c r="A82" s="12" t="n"/>
      <c r="B82" s="12" t="n"/>
      <c r="C82" s="18" t="n"/>
    </row>
    <row r="83" ht="20" customHeight="1">
      <c r="A83" s="12" t="n"/>
      <c r="B83" s="12" t="n"/>
      <c r="C83" s="18" t="n"/>
    </row>
    <row r="84" ht="20" customHeight="1">
      <c r="A84" s="12" t="n"/>
      <c r="B84" s="12" t="n"/>
      <c r="C84" s="18" t="n"/>
    </row>
    <row r="85" ht="20" customHeight="1">
      <c r="A85" s="12" t="n"/>
      <c r="B85" s="12" t="n"/>
      <c r="C85" s="18" t="n"/>
    </row>
    <row r="86" ht="20" customHeight="1">
      <c r="A86" s="12" t="n"/>
      <c r="B86" s="12" t="n"/>
      <c r="C86" s="18" t="n"/>
    </row>
    <row r="87" ht="20" customHeight="1">
      <c r="A87" s="12" t="n"/>
      <c r="B87" s="12" t="n"/>
      <c r="C87" s="18" t="n"/>
    </row>
    <row r="88" ht="20" customHeight="1">
      <c r="A88" s="12" t="n"/>
      <c r="B88" s="12" t="n"/>
      <c r="C88" s="18" t="n"/>
    </row>
    <row r="89" ht="20" customHeight="1">
      <c r="A89" s="12" t="n"/>
      <c r="B89" s="12" t="n"/>
      <c r="C89" s="18" t="n"/>
    </row>
    <row r="90" ht="20" customHeight="1">
      <c r="A90" s="12" t="n"/>
      <c r="B90" s="12" t="n"/>
      <c r="C90" s="18" t="n"/>
    </row>
    <row r="91" ht="20" customHeight="1">
      <c r="A91" s="12" t="n"/>
      <c r="B91" s="12" t="n"/>
      <c r="C91" s="18" t="n"/>
    </row>
    <row r="92" ht="20" customHeight="1">
      <c r="A92" s="12" t="n"/>
      <c r="B92" s="12" t="n"/>
      <c r="C92" s="18" t="n"/>
    </row>
    <row r="93" ht="20" customHeight="1">
      <c r="A93" s="12" t="n"/>
      <c r="B93" s="12" t="n"/>
      <c r="C93" s="18" t="n"/>
    </row>
    <row r="94" ht="20" customHeight="1">
      <c r="A94" s="12" t="n"/>
      <c r="B94" s="12" t="n"/>
      <c r="C94" s="18" t="n"/>
    </row>
    <row r="95" ht="20" customHeight="1">
      <c r="A95" s="12" t="n"/>
      <c r="B95" s="12" t="n"/>
      <c r="C95" s="18" t="n"/>
    </row>
    <row r="96" ht="20" customHeight="1">
      <c r="A96" s="12" t="n"/>
      <c r="B96" s="12" t="n"/>
      <c r="C96" s="18" t="n"/>
    </row>
    <row r="97" ht="20" customHeight="1">
      <c r="A97" s="12" t="n"/>
      <c r="B97" s="12" t="n"/>
      <c r="C97" s="18" t="n"/>
    </row>
    <row r="98" ht="20" customHeight="1">
      <c r="A98" s="12" t="n"/>
      <c r="B98" s="12" t="n"/>
      <c r="C98" s="18" t="n"/>
    </row>
    <row r="99" ht="20" customHeight="1">
      <c r="A99" s="12" t="n"/>
      <c r="B99" s="12" t="n"/>
      <c r="C99" s="18" t="n"/>
    </row>
    <row r="100" ht="20" customHeight="1">
      <c r="A100" s="12" t="n"/>
      <c r="B100" s="12" t="n"/>
      <c r="C100" s="18" t="n"/>
    </row>
    <row r="101" ht="20" customHeight="1">
      <c r="A101" s="12" t="n"/>
      <c r="B101" s="12" t="n"/>
      <c r="C101" s="18" t="n"/>
    </row>
    <row r="102" ht="20" customHeight="1">
      <c r="A102" s="12" t="n"/>
      <c r="B102" s="12" t="n"/>
      <c r="C102" s="18" t="n"/>
    </row>
    <row r="103" ht="20" customHeight="1">
      <c r="A103" s="12" t="n"/>
      <c r="B103" s="12" t="n"/>
      <c r="C103" s="18" t="n"/>
    </row>
    <row r="104" ht="20" customHeight="1">
      <c r="A104" s="12" t="n"/>
      <c r="B104" s="12" t="n"/>
      <c r="C104" s="18" t="n"/>
    </row>
    <row r="105" ht="20" customHeight="1">
      <c r="A105" s="12" t="n"/>
      <c r="B105" s="12" t="n"/>
      <c r="C105" s="18" t="n"/>
    </row>
    <row r="106" ht="20" customHeight="1">
      <c r="A106" s="12" t="n"/>
      <c r="B106" s="12" t="n"/>
      <c r="C106" s="18" t="n"/>
    </row>
    <row r="107" ht="20" customHeight="1">
      <c r="A107" s="12" t="n"/>
      <c r="B107" s="12" t="n"/>
      <c r="C107" s="18" t="n"/>
    </row>
  </sheetData>
  <autoFilter ref="A7:C107"/>
  <mergeCells count="1">
    <mergeCell ref="A1:G1"/>
  </mergeCells>
  <conditionalFormatting sqref="A8:A107">
    <cfRule type="expression" priority="1" dxfId="1">
      <formula>AND($A8&lt;&gt;"",COUNTIF($A$8:$A$107,$A8)&gt;1)</formula>
    </cfRule>
  </conditionalFormatting>
  <conditionalFormatting sqref="B8:C107">
    <cfRule type="expression" priority="2" dxfId="1">
      <formula>AND($A8&lt;&gt;"",B8="")</formula>
    </cfRule>
  </conditionalFormatting>
  <conditionalFormatting sqref="E8:E11">
    <cfRule type="expression" priority="3" dxfId="1">
      <formula>E8=""</formula>
    </cfRule>
  </conditionalFormatting>
  <dataValidations count="5">
    <dataValidation sqref="A8:A107" showDropDown="0" showInputMessage="1" showErrorMessage="1" allowBlank="0" errorTitle="Möglicher Doppelwert" error="Der Anlagencode ist bereits vorhanden. Eingabe bitte prüfen." promptTitle="Eindeutiger Anlagencode" prompt="Eindeutigen fiktiven Anlagencode eingeben." type="custom" errorStyle="warning">
      <formula1>OR(A8="",COUNTIF($A$8:$A$107,A8)=1)</formula1>
    </dataValidation>
    <dataValidation sqref="C8:C107" showDropDown="0" showInputMessage="1" showErrorMessage="1" allowBlank="0" errorTitle="Maschinensatz prüfen" error="Der Maschinensatz liegt außerhalb des vorgesehenen Prüfbereichs." promptTitle="Maschinensatz" prompt="Nichtnegativen Planwert in Euro je Stunde eingeben." type="decimal" errorStyle="warning" operator="between">
      <formula1>0</formula1>
      <formula2>100000</formula2>
    </dataValidation>
    <dataValidation sqref="E8" showDropDown="0" showInputMessage="1" showErrorMessage="1" allowBlank="0" errorTitle="Lohnsatz prüfen" error="Der Lohnsatz liegt außerhalb des vorgesehenen Prüfbereichs." promptTitle="Lohnsatz" prompt="Nichtnegativen Planlohn in Euro je Stunde eingeben." type="decimal" errorStyle="warning" operator="between">
      <formula1>0</formula1>
      <formula2>10000</formula2>
    </dataValidation>
    <dataValidation sqref="E9:E10" showDropDown="0" showInputMessage="1" showErrorMessage="1" allowBlank="0" errorTitle="Prozentsatz prüfen" error="Der Prozentsatz liegt außerhalb des breiten Plausibilitätsbereichs." promptTitle="Prozentsatz" prompt="Prozentsatz als Dezimalwert eingeben, zum Beispiel 16 % als 0,16." type="decimal" errorStyle="warning" operator="between">
      <formula1>-1</formula1>
      <formula2>5</formula2>
    </dataValidation>
    <dataValidation sqref="E11" showDropDown="0" showInputMessage="1" showErrorMessage="1" allowBlank="0" errorTitle="Bezugsdatum prüfen" error="Das Bezugsdatum liegt außerhalb des vorgesehenen Prüfbereichs." promptTitle="Bezugsdatum" prompt="Kontrolliertes Bezugsdatum im Format TT.MM.JJJJ eingeben." type="date" errorStyle="warning" operator="between">
      <formula1>DATE(2024,9,9)</formula1>
      <formula2>DATE(2028,9,8)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G49"/>
  <sheetViews>
    <sheetView showGridLines="0" showRowColHeaders="1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28" customWidth="1" min="3" max="3"/>
    <col width="34" customWidth="1" min="4" max="4"/>
    <col width="53" customWidth="1" min="5" max="5"/>
    <col width="14" customWidth="1" min="6" max="6"/>
    <col width="14" customWidth="1" min="7" max="7"/>
  </cols>
  <sheetData>
    <row r="1" ht="27" customHeight="1">
      <c r="A1" s="1" t="inlineStr">
        <is>
          <t>Anwendung und Kontrollen</t>
        </is>
      </c>
      <c r="B1" s="30" t="n"/>
      <c r="C1" s="30" t="n"/>
      <c r="D1" s="30" t="n"/>
      <c r="E1" s="30" t="n"/>
      <c r="F1" s="30" t="n"/>
      <c r="G1" s="31" t="n"/>
    </row>
    <row r="2" ht="20" customHeight="1">
      <c r="A2" s="2" t="inlineStr">
        <is>
          <t>Zweck</t>
        </is>
      </c>
      <c r="B2" s="3" t="inlineStr">
        <is>
          <t>Beschreibt Nutzung, Datenquellen, Pflichtfelder, Formeln und manuelle Prüfungen der Vorlage.</t>
        </is>
      </c>
    </row>
    <row r="3" ht="20" customHeight="1">
      <c r="A3" s="2" t="inlineStr">
        <is>
          <t>Datenquelle</t>
        </is>
      </c>
      <c r="B3" s="3" t="inlineStr">
        <is>
          <t>Aufbau und kontrollierbare Beispielergebnisse der vier vorgelagerten Blätter.</t>
        </is>
      </c>
    </row>
    <row r="4" ht="20" customHeight="1">
      <c r="A4" s="2" t="inlineStr">
        <is>
          <t>Sichtbares Ergebnis</t>
        </is>
      </c>
      <c r="B4" s="3" t="inlineStr">
        <is>
          <t>Ein nachvollziehbarer Arbeitsablauf für die interne Vorkalkulation ohne erfundene Automatisierung.</t>
        </is>
      </c>
    </row>
    <row r="5" ht="20" customHeight="1">
      <c r="A5" s="2" t="inlineStr">
        <is>
          <t>Hinweis</t>
        </is>
      </c>
      <c r="B5" s="3" t="inlineStr">
        <is>
          <t>Die Vorlage ersetzt keine betriebliche Freigabe, Rechtsberatung, Normprüfung oder Konformitätsbewertung.</t>
        </is>
      </c>
    </row>
    <row r="6"/>
    <row r="7" ht="22" customHeight="1">
      <c r="A7" s="29" t="inlineStr">
        <is>
          <t>Blattübersicht</t>
        </is>
      </c>
      <c r="B7" s="29" t="n"/>
      <c r="C7" s="29" t="n"/>
      <c r="D7" s="29" t="n"/>
      <c r="E7" s="29" t="n"/>
      <c r="F7" s="29" t="n"/>
      <c r="G7" s="29" t="n"/>
    </row>
    <row r="8" ht="34" customHeight="1">
      <c r="A8" s="4" t="inlineStr">
        <is>
          <t>Blatt</t>
        </is>
      </c>
      <c r="B8" s="4" t="inlineStr">
        <is>
          <t>Zweck</t>
        </is>
      </c>
      <c r="C8" s="4" t="inlineStr">
        <is>
          <t>Datenquelle</t>
        </is>
      </c>
      <c r="D8" s="4" t="inlineStr">
        <is>
          <t>Sichtbares Ergebnis</t>
        </is>
      </c>
    </row>
    <row r="9" ht="47" customHeight="1">
      <c r="A9" s="23" t="inlineStr">
        <is>
          <t>Zusammenfassung</t>
        </is>
      </c>
      <c r="B9" s="23" t="inlineStr">
        <is>
          <t>Verdichtung für die Planungsentscheidung.</t>
        </is>
      </c>
      <c r="C9" s="23" t="inlineStr">
        <is>
          <t>Formeln aus Kalkulation.</t>
        </is>
      </c>
      <c r="D9" s="23" t="inlineStr">
        <is>
          <t>Auftragszahl, Status, Kosten, Erlös, Ergebnis und Marge.</t>
        </is>
      </c>
    </row>
    <row r="10" ht="47" customHeight="1">
      <c r="A10" s="25" t="inlineStr">
        <is>
          <t>Kalkulation</t>
        </is>
      </c>
      <c r="B10" s="25" t="inlineStr">
        <is>
          <t>Vorkalkulation je Auftrag.</t>
        </is>
      </c>
      <c r="C10" s="25" t="inlineStr">
        <is>
          <t>Manuelle Auftragsdaten und Stammdaten-Suchen.</t>
        </is>
      </c>
      <c r="D10" s="25" t="inlineStr">
        <is>
          <t>Kostenbestandteile, Ergebnis, Marge und Status.</t>
        </is>
      </c>
    </row>
    <row r="11" ht="47" customHeight="1">
      <c r="A11" s="23" t="inlineStr">
        <is>
          <t>Produkte</t>
        </is>
      </c>
      <c r="B11" s="23" t="inlineStr">
        <is>
          <t>Produktbezogene Planannahmen.</t>
        </is>
      </c>
      <c r="C11" s="23" t="inlineStr">
        <is>
          <t>Manuell gepflegte fiktive Stammdaten.</t>
        </is>
      </c>
      <c r="D11" s="23" t="inlineStr">
        <is>
          <t>Material- und Zeitwerte für Suchen.</t>
        </is>
      </c>
    </row>
    <row r="12" ht="47" customHeight="1">
      <c r="A12" s="25" t="inlineStr">
        <is>
          <t>Anlagen und Parameter</t>
        </is>
      </c>
      <c r="B12" s="25" t="inlineStr">
        <is>
          <t>Anlagen- und Satzannahmen.</t>
        </is>
      </c>
      <c r="C12" s="25" t="inlineStr">
        <is>
          <t>Manuelle fiktive Anlagenwerte und zentrale Parameter.</t>
        </is>
      </c>
      <c r="D12" s="25" t="inlineStr">
        <is>
          <t>Maschinen-, Lohn-, Gemeinkosten- und Warnsätze.</t>
        </is>
      </c>
    </row>
    <row r="13" ht="47" customHeight="1">
      <c r="A13" s="23" t="inlineStr">
        <is>
          <t>Anweisungen</t>
        </is>
      </c>
      <c r="B13" s="23" t="inlineStr">
        <is>
          <t>Nutzung und Kontrolle.</t>
        </is>
      </c>
      <c r="C13" s="23" t="inlineStr">
        <is>
          <t>Dokumentierter Arbeitsmappenaufbau.</t>
        </is>
      </c>
      <c r="D13" s="23" t="inlineStr">
        <is>
          <t>Prüfschritte und erwartete Beispiele.</t>
        </is>
      </c>
    </row>
    <row r="14"/>
    <row r="15" ht="22" customHeight="1">
      <c r="A15" s="29" t="inlineStr">
        <is>
          <t>Eingaben, Einheiten und Leerwertverhalten</t>
        </is>
      </c>
      <c r="B15" s="29" t="n"/>
      <c r="C15" s="29" t="n"/>
      <c r="D15" s="29" t="n"/>
      <c r="E15" s="29" t="n"/>
      <c r="F15" s="29" t="n"/>
      <c r="G15" s="29" t="n"/>
    </row>
    <row r="16" ht="34" customHeight="1">
      <c r="A16" s="4" t="inlineStr">
        <is>
          <t>Feld oder Parameter</t>
        </is>
      </c>
      <c r="B16" s="4" t="inlineStr">
        <is>
          <t>Datentyp</t>
        </is>
      </c>
      <c r="C16" s="4" t="inlineStr">
        <is>
          <t>Einheit</t>
        </is>
      </c>
      <c r="D16" s="4" t="inlineStr">
        <is>
          <t>Pflichtstatus</t>
        </is>
      </c>
      <c r="E16" s="4" t="inlineStr">
        <is>
          <t>Verhalten bei fehlendem Wert</t>
        </is>
      </c>
    </row>
    <row r="17" ht="43" customHeight="1">
      <c r="A17" s="23" t="inlineStr">
        <is>
          <t>Auftragsnummer</t>
        </is>
      </c>
      <c r="B17" s="23" t="inlineStr">
        <is>
          <t>Text</t>
        </is>
      </c>
      <c r="C17" s="23" t="inlineStr">
        <is>
          <t>–</t>
        </is>
      </c>
      <c r="D17" s="23" t="inlineStr">
        <is>
          <t>Ja, bei genutzter Zeile</t>
        </is>
      </c>
      <c r="E17" s="23" t="inlineStr">
        <is>
          <t>Leere Zeile wird ignoriert; Doppelwerte werden markiert.</t>
        </is>
      </c>
    </row>
    <row r="18" ht="43" customHeight="1">
      <c r="A18" s="25" t="inlineStr">
        <is>
          <t>Kalkulationsdatum</t>
        </is>
      </c>
      <c r="B18" s="25" t="inlineStr">
        <is>
          <t>Datum</t>
        </is>
      </c>
      <c r="C18" s="25" t="inlineStr">
        <is>
          <t>TT.MM.JJJJ</t>
        </is>
      </c>
      <c r="D18" s="25" t="inlineStr">
        <is>
          <t>Ja</t>
        </is>
      </c>
      <c r="E18" s="25" t="inlineStr">
        <is>
          <t>Status wird Unvollständig.</t>
        </is>
      </c>
    </row>
    <row r="19" ht="43" customHeight="1">
      <c r="A19" s="23" t="inlineStr">
        <is>
          <t>Produktcode</t>
        </is>
      </c>
      <c r="B19" s="23" t="inlineStr">
        <is>
          <t>Textauswahl</t>
        </is>
      </c>
      <c r="C19" s="23" t="inlineStr">
        <is>
          <t>–</t>
        </is>
      </c>
      <c r="D19" s="23" t="inlineStr">
        <is>
          <t>Ja</t>
        </is>
      </c>
      <c r="E19" s="23" t="inlineStr">
        <is>
          <t>Suchwerte bleiben leer; Status wird Unvollständig.</t>
        </is>
      </c>
    </row>
    <row r="20" ht="43" customHeight="1">
      <c r="A20" s="25" t="inlineStr">
        <is>
          <t>Menge</t>
        </is>
      </c>
      <c r="B20" s="25" t="inlineStr">
        <is>
          <t>Ganze Zahl</t>
        </is>
      </c>
      <c r="C20" s="25" t="inlineStr">
        <is>
          <t>Stk</t>
        </is>
      </c>
      <c r="D20" s="25" t="inlineStr">
        <is>
          <t>Ja, größer null</t>
        </is>
      </c>
      <c r="E20" s="25" t="inlineStr">
        <is>
          <t>Kosten und Erlös bleiben leer; Status wird Unvollständig.</t>
        </is>
      </c>
    </row>
    <row r="21" ht="43" customHeight="1">
      <c r="A21" s="23" t="inlineStr">
        <is>
          <t>Anlage</t>
        </is>
      </c>
      <c r="B21" s="23" t="inlineStr">
        <is>
          <t>Textauswahl</t>
        </is>
      </c>
      <c r="C21" s="23" t="inlineStr">
        <is>
          <t>–</t>
        </is>
      </c>
      <c r="D21" s="23" t="inlineStr">
        <is>
          <t>Ja</t>
        </is>
      </c>
      <c r="E21" s="23" t="inlineStr">
        <is>
          <t>Maschinensatz bleibt leer; Status wird Unvollständig.</t>
        </is>
      </c>
    </row>
    <row r="22" ht="43" customHeight="1">
      <c r="A22" s="25" t="inlineStr">
        <is>
          <t>Zielpreis</t>
        </is>
      </c>
      <c r="B22" s="25" t="inlineStr">
        <is>
          <t>Dezimalzahl</t>
        </is>
      </c>
      <c r="C22" s="25" t="inlineStr">
        <is>
          <t>€/Stk</t>
        </is>
      </c>
      <c r="D22" s="25" t="inlineStr">
        <is>
          <t>Ja für Bewertung</t>
        </is>
      </c>
      <c r="E22" s="25" t="inlineStr">
        <is>
          <t>Planerlös, Ergebnis und Marge bleiben leer.</t>
        </is>
      </c>
    </row>
    <row r="23" ht="43" customHeight="1">
      <c r="A23" s="23" t="inlineStr">
        <is>
          <t>Verantwortliche Rolle</t>
        </is>
      </c>
      <c r="B23" s="23" t="inlineStr">
        <is>
          <t>Listenauswahl</t>
        </is>
      </c>
      <c r="C23" s="23" t="inlineStr">
        <is>
          <t>–</t>
        </is>
      </c>
      <c r="D23" s="23" t="inlineStr">
        <is>
          <t>Ja</t>
        </is>
      </c>
      <c r="E23" s="23" t="inlineStr">
        <is>
          <t>Status wird Unvollständig; keine Personendaten erforderlich.</t>
        </is>
      </c>
    </row>
    <row r="24" ht="43" customHeight="1">
      <c r="A24" s="25" t="inlineStr">
        <is>
          <t>Produktwerte</t>
        </is>
      </c>
      <c r="B24" s="25" t="inlineStr">
        <is>
          <t>Dezimalzahlen</t>
        </is>
      </c>
      <c r="C24" s="25" t="inlineStr">
        <is>
          <t>€/Stk und h/Stk</t>
        </is>
      </c>
      <c r="D24" s="25" t="inlineStr">
        <is>
          <t>Bei Produktcode</t>
        </is>
      </c>
      <c r="E24" s="25" t="inlineStr">
        <is>
          <t>Nicht auffindbare Werte erzeugen leere Suchergebnisse.</t>
        </is>
      </c>
    </row>
    <row r="25" ht="43" customHeight="1">
      <c r="A25" s="23" t="inlineStr">
        <is>
          <t>Anlagensatz</t>
        </is>
      </c>
      <c r="B25" s="23" t="inlineStr">
        <is>
          <t>Dezimalzahl</t>
        </is>
      </c>
      <c r="C25" s="23" t="inlineStr">
        <is>
          <t>€/h</t>
        </is>
      </c>
      <c r="D25" s="23" t="inlineStr">
        <is>
          <t>Bei Anlagencode</t>
        </is>
      </c>
      <c r="E25" s="23" t="inlineStr">
        <is>
          <t>Maschinenkosten bleiben leer.</t>
        </is>
      </c>
    </row>
    <row r="26" ht="43" customHeight="1">
      <c r="A26" s="25" t="inlineStr">
        <is>
          <t>Lohn- und Gemeinkostensatz</t>
        </is>
      </c>
      <c r="B26" s="25" t="inlineStr">
        <is>
          <t>Dezimalzahl</t>
        </is>
      </c>
      <c r="C26" s="25" t="inlineStr">
        <is>
          <t>€/h und %</t>
        </is>
      </c>
      <c r="D26" s="25" t="inlineStr">
        <is>
          <t>Ja</t>
        </is>
      </c>
      <c r="E26" s="25" t="inlineStr">
        <is>
          <t>Abhängige Kosten und Status werden unvollständig.</t>
        </is>
      </c>
    </row>
    <row r="27"/>
    <row r="28" ht="22" customHeight="1">
      <c r="A28" s="29" t="inlineStr">
        <is>
          <t>Kontrollierbare Formeln und erwartete Beispielergebnisse</t>
        </is>
      </c>
      <c r="B28" s="29" t="n"/>
      <c r="C28" s="29" t="n"/>
      <c r="D28" s="29" t="n"/>
      <c r="E28" s="29" t="n"/>
      <c r="F28" s="29" t="n"/>
      <c r="G28" s="29" t="n"/>
    </row>
    <row r="29" ht="34" customHeight="1">
      <c r="A29" s="4" t="inlineStr">
        <is>
          <t>Kennzahl</t>
        </is>
      </c>
      <c r="B29" s="4" t="inlineStr">
        <is>
          <t>Kontrollformel oder Bezug</t>
        </is>
      </c>
      <c r="C29" s="4" t="inlineStr">
        <is>
          <t>Erwartung für erste Beispielzeile</t>
        </is>
      </c>
      <c r="D29" s="4" t="inlineStr">
        <is>
          <t>Prüfhinweis</t>
        </is>
      </c>
    </row>
    <row r="30" ht="47" customHeight="1">
      <c r="A30" s="23" t="inlineStr">
        <is>
          <t>Materialkosten</t>
        </is>
      </c>
      <c r="B30" s="23" t="inlineStr">
        <is>
          <t>IFERROR(ROUND(D8*F8,2),"")</t>
        </is>
      </c>
      <c r="C30" s="23" t="inlineStr">
        <is>
          <t>2.220,00 €</t>
        </is>
      </c>
      <c r="D30" s="23" t="inlineStr">
        <is>
          <t>120 Stk × 18,50 €/Stk.</t>
        </is>
      </c>
    </row>
    <row r="31" ht="47" customHeight="1">
      <c r="A31" s="25" t="inlineStr">
        <is>
          <t>Maschinenkosten</t>
        </is>
      </c>
      <c r="B31" s="25" t="inlineStr">
        <is>
          <t>IFERROR(ROUND(I8*J8,2),"")</t>
        </is>
      </c>
      <c r="C31" s="25" t="inlineStr">
        <is>
          <t>3.024,00 €</t>
        </is>
      </c>
      <c r="D31" s="25" t="inlineStr">
        <is>
          <t>36,00 h × 84,00 €/h.</t>
        </is>
      </c>
    </row>
    <row r="32" ht="47" customHeight="1">
      <c r="A32" s="23" t="inlineStr">
        <is>
          <t>Arbeitskosten</t>
        </is>
      </c>
      <c r="B32" s="23" t="inlineStr">
        <is>
          <t>IFERROR(ROUND(M8*N8,2),"")</t>
        </is>
      </c>
      <c r="C32" s="23" t="inlineStr">
        <is>
          <t>828,00 €</t>
        </is>
      </c>
      <c r="D32" s="23" t="inlineStr">
        <is>
          <t>24,00 h × 34,50 €/h.</t>
        </is>
      </c>
    </row>
    <row r="33" ht="47" customHeight="1">
      <c r="A33" s="25" t="inlineStr">
        <is>
          <t>Gemeinkosten</t>
        </is>
      </c>
      <c r="B33" s="25" t="inlineStr">
        <is>
          <t>IFERROR(ROUND((G8+K8+O8)*P8,2),"")</t>
        </is>
      </c>
      <c r="C33" s="25" t="inlineStr">
        <is>
          <t>971,52 €</t>
        </is>
      </c>
      <c r="D33" s="25" t="inlineStr">
        <is>
          <t>16,0 % auf direkte Plankosten.</t>
        </is>
      </c>
    </row>
    <row r="34" ht="47" customHeight="1">
      <c r="A34" s="23" t="inlineStr">
        <is>
          <t>Herstellkosten</t>
        </is>
      </c>
      <c r="B34" s="23" t="inlineStr">
        <is>
          <t>IFERROR(ROUND(SUM(G8,K8,O8,Q8),2),"")</t>
        </is>
      </c>
      <c r="C34" s="23" t="inlineStr">
        <is>
          <t>7.043,52 €</t>
        </is>
      </c>
      <c r="D34" s="23" t="inlineStr">
        <is>
          <t>Summe der vier Kostenbestandteile.</t>
        </is>
      </c>
    </row>
    <row r="35" ht="47" customHeight="1">
      <c r="A35" s="25" t="inlineStr">
        <is>
          <t>Stückkosten</t>
        </is>
      </c>
      <c r="B35" s="25" t="inlineStr">
        <is>
          <t>IFERROR(R8/D8,"")</t>
        </is>
      </c>
      <c r="C35" s="25" t="inlineStr">
        <is>
          <t>58,70 €/Stk</t>
        </is>
      </c>
      <c r="D35" s="25" t="inlineStr">
        <is>
          <t>Division ist gegen Fehler abgesichert.</t>
        </is>
      </c>
    </row>
    <row r="36" ht="47" customHeight="1">
      <c r="A36" s="23" t="inlineStr">
        <is>
          <t>Ergebnis und Marge</t>
        </is>
      </c>
      <c r="B36" s="23" t="inlineStr">
        <is>
          <t>IFERROR(U8-R8,"") und IFERROR(V8/U8,"")</t>
        </is>
      </c>
      <c r="C36" s="23" t="inlineStr">
        <is>
          <t>1.596,48 € und rund 18,5 %</t>
        </is>
      </c>
      <c r="D36" s="23" t="inlineStr">
        <is>
          <t>Planerlös 8.640,00 €.</t>
        </is>
      </c>
    </row>
    <row r="37" ht="47" customHeight="1">
      <c r="A37" s="25" t="inlineStr">
        <is>
          <t>Statusübersicht</t>
        </is>
      </c>
      <c r="B37" s="25" t="inlineStr">
        <is>
          <t>COUNTIF(Kalkulation!$X$8:$X$107,"Tragfähig")</t>
        </is>
      </c>
      <c r="C37" s="25" t="inlineStr">
        <is>
          <t>8 Tragfähig, 1 Prüfen, 1 Unvollständig</t>
        </is>
      </c>
      <c r="D37" s="25" t="inlineStr">
        <is>
          <t>Ergebnis nach vollständiger Neuberechnung kontrollieren.</t>
        </is>
      </c>
    </row>
    <row r="38"/>
    <row r="39" ht="22" customHeight="1">
      <c r="A39" s="29" t="inlineStr">
        <is>
          <t>Beispiele, Grenzfälle und manuelle Kontrollen</t>
        </is>
      </c>
      <c r="B39" s="29" t="n"/>
      <c r="C39" s="29" t="n"/>
      <c r="D39" s="29" t="n"/>
      <c r="E39" s="29" t="n"/>
      <c r="F39" s="29" t="n"/>
      <c r="G39" s="29" t="n"/>
    </row>
    <row r="40" ht="34" customHeight="1">
      <c r="A40" s="4" t="inlineStr">
        <is>
          <t>Kontrollfall</t>
        </is>
      </c>
      <c r="B40" s="4" t="inlineStr">
        <is>
          <t>Bezug</t>
        </is>
      </c>
      <c r="C40" s="4" t="inlineStr">
        <is>
          <t>Erwartetes Verhalten</t>
        </is>
      </c>
      <c r="D40" s="4" t="inlineStr">
        <is>
          <t>Manuelle Kontrolle</t>
        </is>
      </c>
    </row>
    <row r="41" ht="52" customHeight="1">
      <c r="A41" s="23" t="inlineStr">
        <is>
          <t>Normalfall</t>
        </is>
      </c>
      <c r="B41" s="23" t="inlineStr">
        <is>
          <t>FK-26001 in Zeile 8</t>
        </is>
      </c>
      <c r="C41" s="23" t="inlineStr">
        <is>
          <t>Status Tragfähig; Herstellkosten 7.043,52 €.</t>
        </is>
      </c>
      <c r="D41" s="23" t="inlineStr">
        <is>
          <t>Produkt, Anlage, Menge, Sätze und Zielpreis gegen die sichtbaren Eingaben prüfen.</t>
        </is>
      </c>
    </row>
    <row r="42" ht="52" customHeight="1">
      <c r="A42" s="25" t="inlineStr">
        <is>
          <t>Negatives Ergebnis</t>
        </is>
      </c>
      <c r="B42" s="25" t="inlineStr">
        <is>
          <t>FK-26003 in Zeile 10</t>
        </is>
      </c>
      <c r="C42" s="25" t="inlineStr">
        <is>
          <t>Status Prüfen; Ergebnis ist negativ.</t>
        </is>
      </c>
      <c r="D42" s="25" t="inlineStr">
        <is>
          <t>Preis-, Mengen-, Prozess- oder Stammdatenannahmen fachlich prüfen.</t>
        </is>
      </c>
    </row>
    <row r="43" ht="52" customHeight="1">
      <c r="A43" s="23" t="inlineStr">
        <is>
          <t>Leerfall</t>
        </is>
      </c>
      <c r="B43" s="23" t="inlineStr">
        <is>
          <t>FK-26009 in Zeile 16</t>
        </is>
      </c>
      <c r="C43" s="23" t="inlineStr">
        <is>
          <t>Fehlender Zielpreis führt zu Unvollständig; Ergebnis bleibt leer.</t>
        </is>
      </c>
      <c r="D43" s="23" t="inlineStr">
        <is>
          <t>Gelbe Warnmarkierung und fehlende Eingabe nachvollziehen.</t>
        </is>
      </c>
    </row>
    <row r="44" ht="52" customHeight="1">
      <c r="A44" s="25" t="inlineStr">
        <is>
          <t>Grenzfall</t>
        </is>
      </c>
      <c r="B44" s="25" t="inlineStr">
        <is>
          <t>FK-26006 in Zeile 13</t>
        </is>
      </c>
      <c r="C44" s="25" t="inlineStr">
        <is>
          <t>Ergebnis rund 0,75 € und damit knapp oberhalb der Warnschwelle.</t>
        </is>
      </c>
      <c r="D44" s="25" t="inlineStr">
        <is>
          <t>Rundung und Margenwarnschwelle in Anlagen und Parameter prüfen.</t>
        </is>
      </c>
    </row>
    <row r="45" ht="52" customHeight="1">
      <c r="A45" s="23" t="inlineStr">
        <is>
          <t>Erste vorbereitete Zeile</t>
        </is>
      </c>
      <c r="B45" s="23" t="inlineStr">
        <is>
          <t>Zeile 8</t>
        </is>
      </c>
      <c r="C45" s="23" t="inlineStr">
        <is>
          <t>Formeln beziehen sich auf A8 bis Y8 und feste Stammdatenbereiche bis Zeile 107.</t>
        </is>
      </c>
      <c r="D45" s="23" t="inlineStr">
        <is>
          <t>Nach Änderungen vollständige Neuberechnung ausführen.</t>
        </is>
      </c>
    </row>
    <row r="46" ht="52" customHeight="1">
      <c r="A46" s="25" t="inlineStr">
        <is>
          <t>Mittlere vorbereitete Zeile</t>
        </is>
      </c>
      <c r="B46" s="25" t="inlineStr">
        <is>
          <t>Zeile 57</t>
        </is>
      </c>
      <c r="C46" s="25" t="inlineStr">
        <is>
          <t>Bei leerer Auftragsnummer geben Formeln leere Zeichenfolgen zurück.</t>
        </is>
      </c>
      <c r="D46" s="25" t="inlineStr">
        <is>
          <t>Keine Nullkosten oder Statusanzeige bei ungenutzter Zeile erwarten.</t>
        </is>
      </c>
    </row>
    <row r="47" ht="52" customHeight="1">
      <c r="A47" s="23" t="inlineStr">
        <is>
          <t>Letzte vorbereitete Zeile</t>
        </is>
      </c>
      <c r="B47" s="23" t="inlineStr">
        <is>
          <t>Zeile 107</t>
        </is>
      </c>
      <c r="C47" s="23" t="inlineStr">
        <is>
          <t>Gleiche Formellogik und Validierungen wie in Zeile 8.</t>
        </is>
      </c>
      <c r="D47" s="23" t="inlineStr">
        <is>
          <t>Produkt-, Anlagen-, Mengen-, Zielpreis- und Rollenprüfung testen.</t>
        </is>
      </c>
    </row>
    <row r="48" ht="52" customHeight="1">
      <c r="A48" s="25" t="inlineStr">
        <is>
          <t>Doppelwerte und Listen</t>
        </is>
      </c>
      <c r="B48" s="25" t="inlineStr">
        <is>
          <t>Aufträge, Produkte und Anlagen</t>
        </is>
      </c>
      <c r="C48" s="25" t="inlineStr">
        <is>
          <t>Doppelte Schlüssel werden farblich markiert; Listenwarnungen blockieren nicht endgültig.</t>
        </is>
      </c>
      <c r="D48" s="25" t="inlineStr">
        <is>
          <t>Bewusste Abweichungen dokumentieren und Stammdatenbezüge kontrollieren.</t>
        </is>
      </c>
    </row>
    <row r="49" ht="52" customHeight="1">
      <c r="A49" s="23" t="inlineStr">
        <is>
          <t>Abgrenzung</t>
        </is>
      </c>
      <c r="B49" s="23" t="inlineStr">
        <is>
          <t>Gesamte Arbeitsmappe</t>
        </is>
      </c>
      <c r="C49" s="23" t="inlineStr">
        <is>
          <t>Keine Echtzeitsynchronisierung, kein ERP/MES, keine amtliche Freigabe und keine Rechtsberatung.</t>
        </is>
      </c>
      <c r="D49" s="23" t="inlineStr">
        <is>
          <t>Ergebnis ausschließlich als interne Planungsgrundlage verwenden.</t>
        </is>
      </c>
    </row>
  </sheetData>
  <mergeCells count="1"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Interne fiktive Fertigungsvorlage</dc:creator>
  <dc:title xmlns:dc="http://purl.org/dc/elements/1.1/">Fertigungskalkulation Vorlage</dc:title>
  <dc:description xmlns:dc="http://purl.org/dc/elements/1.1/">Vorlage zur geplanten Kostenbewertung von Fertigungsaufträgen ohne ERP- oder MES-Anbindung.</dc:description>
  <dc:subject xmlns:dc="http://purl.org/dc/elements/1.1/">Vorkalkulation fiktiver Fertigungsaufträge</dc:subject>
  <dcterms:created xmlns:dcterms="http://purl.org/dc/terms/" xmlns:xsi="http://www.w3.org/2001/XMLSchema-instance" xsi:type="dcterms:W3CDTF">2026-09-09T12:49:58Z</dcterms:created>
  <dcterms:modified xmlns:dcterms="http://purl.org/dc/terms/" xmlns:xsi="http://www.w3.org/2001/XMLSchema-instance" xsi:type="dcterms:W3CDTF">2026-09-09T12:50:00+00:00Z</dcterms:modified>
</cp:coreProperties>
</file>