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Anlagen" sheetId="2" state="visible" r:id="rId2"/>
    <sheet xmlns:r="http://schemas.openxmlformats.org/officeDocument/2006/relationships" name="Vorgänge" sheetId="3" state="visible" r:id="rId3"/>
    <sheet xmlns:r="http://schemas.openxmlformats.org/officeDocument/2006/relationships" name="Anweisungen" sheetId="4" state="visible" r:id="rId4"/>
  </sheets>
  <definedNames>
    <definedName name="_xlnm._FilterDatabase" localSheetId="0" hidden="1">'Zusammenfassung'!$A$13:$I$113</definedName>
    <definedName name="_xlnm._FilterDatabase" localSheetId="1" hidden="1">'Anlagen'!$A$6:$J$106</definedName>
    <definedName name="_xlnm._FilterDatabase" localSheetId="2" hidden="1">'Vorgänge'!$A$6:$O$106</definedName>
    <definedName name="_xlnm._FilterDatabase" localSheetId="3" hidden="1">'Anweisungen'!$A$4:$C$28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 &quot;Stk&quot;"/>
    <numFmt numFmtId="165" formatCode="DD.MM.YYYY"/>
    <numFmt numFmtId="166" formatCode="0.0 &quot;h&quot;"/>
    <numFmt numFmtId="167" formatCode="0.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12A32"/>
      <sz val="10"/>
    </font>
    <font>
      <name val="Aptos"/>
      <color rgb="00112A32"/>
      <sz val="10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F3F0E8"/>
      </patternFill>
    </fill>
    <fill>
      <patternFill patternType="solid">
        <fgColor rgb="00B8441C"/>
      </patternFill>
    </fill>
    <fill>
      <patternFill patternType="solid">
        <fgColor rgb="00FFF0AE"/>
      </patternFill>
    </fill>
    <fill>
      <patternFill patternType="solid">
        <fgColor rgb="00E7EFED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  <border>
      <left/>
      <right/>
      <top style="thin">
        <color rgb="00B8C4C1"/>
      </top>
      <bottom/>
      <diagonal/>
    </border>
    <border>
      <left/>
      <right style="thin">
        <color rgb="00B8C4C1"/>
      </right>
      <top style="thin">
        <color rgb="00B8C4C1"/>
      </top>
      <bottom/>
      <diagonal/>
    </border>
    <border>
      <left/>
      <right/>
      <top style="thin">
        <color rgb="00B8C4C1"/>
      </top>
      <bottom style="thin">
        <color rgb="00B8C4C1"/>
      </bottom>
      <diagonal/>
    </border>
    <border>
      <left/>
      <right style="thin">
        <color rgb="00B8C4C1"/>
      </right>
      <top style="thin">
        <color rgb="00B8C4C1"/>
      </top>
      <bottom style="thin">
        <color rgb="00B8C4C1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2" fontId="3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66" fontId="3" fillId="3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2" fontId="3" fillId="3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 wrapText="1"/>
    </xf>
    <xf numFmtId="166" fontId="3" fillId="7" borderId="1" applyAlignment="1" pivotButton="0" quotePrefix="0" xfId="0">
      <alignment horizontal="right" vertical="center"/>
    </xf>
    <xf numFmtId="167" fontId="3" fillId="7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right" vertical="center"/>
    </xf>
    <xf numFmtId="2" fontId="3" fillId="7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167" fontId="3" fillId="7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color rgb="00FFFFFF"/>
        <sz val="10"/>
      </font>
      <fill>
        <patternFill patternType="solid">
          <fgColor rgb="00B8441C"/>
        </patternFill>
      </fill>
    </dxf>
    <dxf>
      <font>
        <name val="Aptos"/>
        <color rgb="00FFFFFF"/>
        <sz val="10"/>
      </font>
      <fill>
        <patternFill patternType="solid">
          <fgColor rgb="00397A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Prioritätsindex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'Zusammenfassung'!I13</f>
            </strRef>
          </tx>
          <spPr>
            <a:solidFill xmlns:a="http://schemas.openxmlformats.org/drawingml/2006/main">
              <a:srgbClr val="B8441C"/>
            </a:solidFill>
            <a:ln xmlns:a="http://schemas.openxmlformats.org/drawingml/2006/main">
              <a:solidFill>
                <a:srgbClr val="B8441C"/>
              </a:solidFill>
              <a:prstDash val="solid"/>
            </a:ln>
          </spPr>
          <cat>
            <numRef>
              <f>'Zusammenfassung'!$A$14:$A$23</f>
            </numRef>
          </cat>
          <val>
            <numRef>
              <f>'Zusammenfassung'!$I$14:$I$23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Index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Anlage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9</row>
      <rowOff>0</rowOff>
    </from>
    <ext cx="5580000" cy="262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EngpassUebersicht" displayName="EngpassUebersicht" ref="A13:I113" headerRowCount="1">
  <autoFilter ref="A13:I113"/>
  <tableColumns count="9">
    <tableColumn id="1" name="Anlagen-ID"/>
    <tableColumn id="2" name="Bezeichnung"/>
    <tableColumn id="3" name="Wirksame Kapazität"/>
    <tableColumn id="4" name="Bedarf"/>
    <tableColumn id="5" name="Auslastung"/>
    <tableColumn id="6" name="Ø Wartezeit"/>
    <tableColumn id="7" name="Verlustmenge"/>
    <tableColumn id="8" name="Bewertung"/>
    <tableColumn id="9" name="Prioritätsindex"/>
  </tableColumns>
</table>
</file>

<file path=xl/tables/table2.xml><?xml version="1.0" encoding="utf-8"?>
<table xmlns="http://schemas.openxmlformats.org/spreadsheetml/2006/main" id="2" name="AnlagenTabelle" displayName="AnlagenTabelle" ref="A6:J106" headerRowCount="1">
  <autoFilter ref="A6:J106"/>
  <tableColumns count="10">
    <tableColumn id="1" name="Anlagen-ID"/>
    <tableColumn id="2" name="Bezeichnung"/>
    <tableColumn id="3" name="Bereich"/>
    <tableColumn id="4" name="Verfügbare Stunden/Woche"/>
    <tableColumn id="5" name="Geplanter Stillstand/Woche"/>
    <tableColumn id="6" name="Leistungsgrad"/>
    <tableColumn id="7" name="Warnschwelle Auslastung"/>
    <tableColumn id="8" name="Verantwortungsrolle"/>
    <tableColumn id="9" name="Wirksame Kapazität"/>
    <tableColumn id="10" name="Datenstatus"/>
  </tableColumns>
</table>
</file>

<file path=xl/tables/table3.xml><?xml version="1.0" encoding="utf-8"?>
<table xmlns="http://schemas.openxmlformats.org/spreadsheetml/2006/main" id="3" name="VorgaengeTabelle" displayName="VorgaengeTabelle" ref="A6:O106" headerRowCount="1">
  <autoFilter ref="A6:O106"/>
  <tableColumns count="15">
    <tableColumn id="1" name="Vorgangs-ID"/>
    <tableColumn id="2" name="Betrachtungswoche"/>
    <tableColumn id="3" name="Anlagen-ID"/>
    <tableColumn id="4" name="Auftragslos"/>
    <tableColumn id="5" name="Artikel"/>
    <tableColumn id="6" name="Losmenge"/>
    <tableColumn id="7" name="Bearbeitungsbedarf"/>
    <tableColumn id="8" name="Beobachtete Wartezeit"/>
    <tableColumn id="9" name="Beobachtete Verlustmenge"/>
    <tableColumn id="10" name="Verlustgrund"/>
    <tableColumn id="11" name="Vorgangsstatus"/>
    <tableColumn id="12" name="Wirksame Kapazität"/>
    <tableColumn id="13" name="Wochenauslastung"/>
    <tableColumn id="14" name="Engpasshinweis"/>
    <tableColumn id="15" name="Datenprüfung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113"/>
  <sheetViews>
    <sheetView showGridLines="0" zoomScale="9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18" customWidth="1" min="3" max="3"/>
    <col width="14" customWidth="1" min="4" max="4"/>
    <col width="14" customWidth="1" min="5" max="5"/>
    <col width="15" customWidth="1" min="6" max="6"/>
    <col width="16" customWidth="1" min="7" max="7"/>
    <col width="18" customWidth="1" min="8" max="8"/>
    <col width="16" customWidth="1" min="9" max="9"/>
    <col width="3" customWidth="1" min="10" max="10"/>
    <col width="27" customWidth="1" min="11" max="11"/>
    <col width="28" customWidth="1" min="12" max="12"/>
  </cols>
  <sheetData>
    <row r="1" ht="28" customHeight="1">
      <c r="A1" s="1" t="inlineStr">
        <is>
          <t>Fertigungsengpassanalyse – wöchentliche Entscheidungsunterstützung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6" t="n"/>
      <c r="R1" s="26" t="n"/>
      <c r="S1" s="27" t="n"/>
    </row>
    <row r="2" ht="34" customHeight="1">
      <c r="A2" s="2" t="inlineStr">
        <is>
          <t>Zweck</t>
        </is>
      </c>
      <c r="B2" s="3" t="inlineStr">
        <is>
          <t>Erkennen einer betrieblich zu prüfenden Engpassanlage anhand von Kapazität, Auslastung, beobachteter Wartezeit und Verlustmenge.</t>
        </is>
      </c>
      <c r="K2" s="4" t="inlineStr">
        <is>
          <t>Kontrollkennzahlen</t>
        </is>
      </c>
      <c r="L2" s="4" t="inlineStr">
        <is>
          <t>Wert</t>
        </is>
      </c>
    </row>
    <row r="3" ht="34" customHeight="1">
      <c r="A3" s="2" t="inlineStr">
        <is>
          <t>Nutzer und Zeitpunkt</t>
        </is>
      </c>
      <c r="B3" s="3" t="inlineStr">
        <is>
          <t>Produktionsplanung und Schichtkoordination; wöchentlich vor der Reihenfolge- und Kapazitätsentscheidung.</t>
        </is>
      </c>
      <c r="K3" s="2" t="inlineStr">
        <is>
          <t>Vorgänge der Auswahlwoche</t>
        </is>
      </c>
      <c r="L3" s="5">
        <f>IFERROR(COUNTIFS('Vorgänge'!$B$7:$B$106,$B$9,'Vorgänge'!$A$7:$A$106,"&lt;&gt;"),0)</f>
        <v/>
      </c>
    </row>
    <row r="4" ht="34" customHeight="1">
      <c r="A4" s="2" t="inlineStr">
        <is>
          <t>Eingaben</t>
        </is>
      </c>
      <c r="B4" s="3" t="inlineStr">
        <is>
          <t>Auswahlwoche und Warnschwellen sowie Anlagenstammdaten und manuell erfasste Vorgangsbeobachtungen.</t>
        </is>
      </c>
      <c r="K4" s="2" t="inlineStr">
        <is>
          <t>Anlagen mit Prüfsignal</t>
        </is>
      </c>
      <c r="L4" s="5">
        <f>IFERROR(COUNTIF($H$14:$H$113,"Engpass prüfen"),0)</f>
        <v/>
      </c>
    </row>
    <row r="5" ht="34" customHeight="1">
      <c r="A5" s="2" t="inlineStr">
        <is>
          <t>Unterstützte Entscheidung</t>
        </is>
      </c>
      <c r="B5" s="3" t="inlineStr">
        <is>
          <t>Welche Anlage zuerst hinsichtlich Reihenfolge, Kapazitätsanpassung oder Ursachenbeseitigung untersucht werden soll.</t>
        </is>
      </c>
      <c r="K5" s="2" t="inlineStr">
        <is>
          <t>Beobachteter Verlust</t>
        </is>
      </c>
      <c r="L5" s="28">
        <f>IFERROR(SUM($G$14:$G$113),0)</f>
        <v/>
      </c>
    </row>
    <row r="6" ht="34" customHeight="1">
      <c r="A6" s="2" t="inlineStr">
        <is>
          <t>Abgrenzung</t>
        </is>
      </c>
      <c r="B6" s="3" t="inlineStr">
        <is>
          <t>Alle Beispiele sind eindeutig fiktiv. Die Datei bietet keine ERP-/MES-Synchronisierung, Zertifizierung, Rechtsberatung oder Konformitätszusage.</t>
        </is>
      </c>
      <c r="K6" s="2" t="inlineStr">
        <is>
          <t>Höchster Prioritätsindex</t>
        </is>
      </c>
      <c r="L6" s="7">
        <f>IFERROR(MAX($I$14:$I$113),"")</f>
        <v/>
      </c>
    </row>
    <row r="7">
      <c r="K7" s="2" t="inlineStr">
        <is>
          <t>Priorisierte Anlage</t>
        </is>
      </c>
      <c r="L7" s="5">
        <f>IFERROR(INDEX($A$14:$A$113,MATCH(MAX($I$14:$I$113),$I$14:$I$113,0)),"")</f>
        <v/>
      </c>
    </row>
    <row r="8" ht="34" customHeight="1">
      <c r="A8" s="8" t="inlineStr">
        <is>
          <t>Steuerbare Annahmen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K8" s="2" t="inlineStr">
        <is>
          <t>Einordnung</t>
        </is>
      </c>
      <c r="L8" s="5">
        <f>IF($L$7="","Keine belastbare Priorität","Zuerst "&amp;$L$7&amp;" anhand der Quelldaten prüfen")</f>
        <v/>
      </c>
    </row>
    <row r="9">
      <c r="A9" s="2" t="inlineStr">
        <is>
          <t>Auswahlwoche</t>
        </is>
      </c>
      <c r="B9" s="9" t="n">
        <v>46272</v>
      </c>
    </row>
    <row r="10">
      <c r="A10" s="2" t="inlineStr">
        <is>
          <t>Warnschwelle Wartezeit</t>
        </is>
      </c>
      <c r="B10" s="10" t="n">
        <v>8</v>
      </c>
    </row>
    <row r="11">
      <c r="A11" s="2" t="inlineStr">
        <is>
          <t>Warnschwelle beobachteter Verlust</t>
        </is>
      </c>
      <c r="B11" s="29" t="n">
        <v>50</v>
      </c>
    </row>
    <row r="12"/>
    <row r="13" ht="31" customHeight="1">
      <c r="A13" s="4" t="inlineStr">
        <is>
          <t>Anlagen-ID</t>
        </is>
      </c>
      <c r="B13" s="4" t="inlineStr">
        <is>
          <t>Bezeichnung</t>
        </is>
      </c>
      <c r="C13" s="4" t="inlineStr">
        <is>
          <t>Wirksame Kapazität</t>
        </is>
      </c>
      <c r="D13" s="4" t="inlineStr">
        <is>
          <t>Bedarf</t>
        </is>
      </c>
      <c r="E13" s="4" t="inlineStr">
        <is>
          <t>Auslastung</t>
        </is>
      </c>
      <c r="F13" s="4" t="inlineStr">
        <is>
          <t>Ø Wartezeit</t>
        </is>
      </c>
      <c r="G13" s="4" t="inlineStr">
        <is>
          <t>Verlustmenge</t>
        </is>
      </c>
      <c r="H13" s="4" t="inlineStr">
        <is>
          <t>Bewertung</t>
        </is>
      </c>
      <c r="I13" s="4" t="inlineStr">
        <is>
          <t>Prioritätsindex</t>
        </is>
      </c>
    </row>
    <row r="14">
      <c r="A14" s="12">
        <f>IF(Anlagen!A7="","",Anlagen!A7)</f>
        <v/>
      </c>
      <c r="B14" s="12">
        <f>IF($A14="","",Anlagen!B7)</f>
        <v/>
      </c>
      <c r="C14" s="13">
        <f>IF($A14="","",Anlagen!I7)</f>
        <v/>
      </c>
      <c r="D14" s="13">
        <f>IF($A14="","",IFERROR(IF(SUMPRODUCT(('Vorgänge'!$C$7:$C$106=$A14)*('Vorgänge'!$B$7:$B$106=$B$9)*ISNUMBER('Vorgänge'!$G$7:$G$106))=0,"",SUMIFS('Vorgänge'!$G$7:$G$106,'Vorgänge'!$C$7:$C$106,$A14,'Vorgänge'!$B$7:$B$106,$B$9)),""))</f>
        <v/>
      </c>
      <c r="E14" s="30">
        <f>IF(OR($A14="",$D14=""),"",IFERROR($D14/$C14,""))</f>
        <v/>
      </c>
      <c r="F14" s="13">
        <f>IF($A14="","",IFERROR(AVERAGEIFS('Vorgänge'!$H$7:$H$106,'Vorgänge'!$C$7:$C$106,$A14,'Vorgänge'!$B$7:$B$106,$B$9),""))</f>
        <v/>
      </c>
      <c r="G14" s="31">
        <f>IF($A14="","",IFERROR(IF(SUMPRODUCT(('Vorgänge'!$C$7:$C$106=$A14)*('Vorgänge'!$B$7:$B$106=$B$9)*ISNUMBER('Vorgänge'!$I$7:$I$106))=0,"",SUMIFS('Vorgänge'!$I$7:$I$106,'Vorgänge'!$C$7:$C$106,$A14,'Vorgänge'!$B$7:$B$106,$B$9)),""))</f>
        <v/>
      </c>
      <c r="H14" s="12">
        <f>IF($A14="","",IF($D14="","Keine Vorgänge",IF(OR(AND($C14=0,$D14&gt;0),IF($E14="",FALSE,$E14&gt;=Anlagen!G7),IF($F14="",FALSE,$F14&gt;=$B$10),IF($G14="",FALSE,$G14&gt;=$B$11)),"Engpass prüfen","Unauffällig")))</f>
        <v/>
      </c>
      <c r="I14" s="16">
        <f>IF(OR($A14="",$D14=""),"",IFERROR(MAX(IF($E14="",0,$E14/Anlagen!G7),IF($F14="",0,$F14/$B$10),IF($G14="",0,$G14/$B$11)),""))</f>
        <v/>
      </c>
    </row>
    <row r="15">
      <c r="A15" s="17">
        <f>IF(Anlagen!A8="","",Anlagen!A8)</f>
        <v/>
      </c>
      <c r="B15" s="17">
        <f>IF($A15="","",Anlagen!B8)</f>
        <v/>
      </c>
      <c r="C15" s="18">
        <f>IF($A15="","",Anlagen!I8)</f>
        <v/>
      </c>
      <c r="D15" s="18">
        <f>IF($A15="","",IFERROR(IF(SUMPRODUCT(('Vorgänge'!$C$7:$C$106=$A15)*('Vorgänge'!$B$7:$B$106=$B$9)*ISNUMBER('Vorgänge'!$G$7:$G$106))=0,"",SUMIFS('Vorgänge'!$G$7:$G$106,'Vorgänge'!$C$7:$C$106,$A15,'Vorgänge'!$B$7:$B$106,$B$9)),""))</f>
        <v/>
      </c>
      <c r="E15" s="32">
        <f>IF(OR($A15="",$D15=""),"",IFERROR($D15/$C15,""))</f>
        <v/>
      </c>
      <c r="F15" s="18">
        <f>IF($A15="","",IFERROR(AVERAGEIFS('Vorgänge'!$H$7:$H$106,'Vorgänge'!$C$7:$C$106,$A15,'Vorgänge'!$B$7:$B$106,$B$9),""))</f>
        <v/>
      </c>
      <c r="G15" s="33">
        <f>IF($A15="","",IFERROR(IF(SUMPRODUCT(('Vorgänge'!$C$7:$C$106=$A15)*('Vorgänge'!$B$7:$B$106=$B$9)*ISNUMBER('Vorgänge'!$I$7:$I$106))=0,"",SUMIFS('Vorgänge'!$I$7:$I$106,'Vorgänge'!$C$7:$C$106,$A15,'Vorgänge'!$B$7:$B$106,$B$9)),""))</f>
        <v/>
      </c>
      <c r="H15" s="17">
        <f>IF($A15="","",IF($D15="","Keine Vorgänge",IF(OR(AND($C15=0,$D15&gt;0),IF($E15="",FALSE,$E15&gt;=Anlagen!G8),IF($F15="",FALSE,$F15&gt;=$B$10),IF($G15="",FALSE,$G15&gt;=$B$11)),"Engpass prüfen","Unauffällig")))</f>
        <v/>
      </c>
      <c r="I15" s="21">
        <f>IF(OR($A15="",$D15=""),"",IFERROR(MAX(IF($E15="",0,$E15/Anlagen!G8),IF($F15="",0,$F15/$B$10),IF($G15="",0,$G15/$B$11)),""))</f>
        <v/>
      </c>
    </row>
    <row r="16">
      <c r="A16" s="12">
        <f>IF(Anlagen!A9="","",Anlagen!A9)</f>
        <v/>
      </c>
      <c r="B16" s="12">
        <f>IF($A16="","",Anlagen!B9)</f>
        <v/>
      </c>
      <c r="C16" s="13">
        <f>IF($A16="","",Anlagen!I9)</f>
        <v/>
      </c>
      <c r="D16" s="13">
        <f>IF($A16="","",IFERROR(IF(SUMPRODUCT(('Vorgänge'!$C$7:$C$106=$A16)*('Vorgänge'!$B$7:$B$106=$B$9)*ISNUMBER('Vorgänge'!$G$7:$G$106))=0,"",SUMIFS('Vorgänge'!$G$7:$G$106,'Vorgänge'!$C$7:$C$106,$A16,'Vorgänge'!$B$7:$B$106,$B$9)),""))</f>
        <v/>
      </c>
      <c r="E16" s="30">
        <f>IF(OR($A16="",$D16=""),"",IFERROR($D16/$C16,""))</f>
        <v/>
      </c>
      <c r="F16" s="13">
        <f>IF($A16="","",IFERROR(AVERAGEIFS('Vorgänge'!$H$7:$H$106,'Vorgänge'!$C$7:$C$106,$A16,'Vorgänge'!$B$7:$B$106,$B$9),""))</f>
        <v/>
      </c>
      <c r="G16" s="31">
        <f>IF($A16="","",IFERROR(IF(SUMPRODUCT(('Vorgänge'!$C$7:$C$106=$A16)*('Vorgänge'!$B$7:$B$106=$B$9)*ISNUMBER('Vorgänge'!$I$7:$I$106))=0,"",SUMIFS('Vorgänge'!$I$7:$I$106,'Vorgänge'!$C$7:$C$106,$A16,'Vorgänge'!$B$7:$B$106,$B$9)),""))</f>
        <v/>
      </c>
      <c r="H16" s="12">
        <f>IF($A16="","",IF($D16="","Keine Vorgänge",IF(OR(AND($C16=0,$D16&gt;0),IF($E16="",FALSE,$E16&gt;=Anlagen!G9),IF($F16="",FALSE,$F16&gt;=$B$10),IF($G16="",FALSE,$G16&gt;=$B$11)),"Engpass prüfen","Unauffällig")))</f>
        <v/>
      </c>
      <c r="I16" s="16">
        <f>IF(OR($A16="",$D16=""),"",IFERROR(MAX(IF($E16="",0,$E16/Anlagen!G9),IF($F16="",0,$F16/$B$10),IF($G16="",0,$G16/$B$11)),""))</f>
        <v/>
      </c>
    </row>
    <row r="17">
      <c r="A17" s="17">
        <f>IF(Anlagen!A10="","",Anlagen!A10)</f>
        <v/>
      </c>
      <c r="B17" s="17">
        <f>IF($A17="","",Anlagen!B10)</f>
        <v/>
      </c>
      <c r="C17" s="18">
        <f>IF($A17="","",Anlagen!I10)</f>
        <v/>
      </c>
      <c r="D17" s="18">
        <f>IF($A17="","",IFERROR(IF(SUMPRODUCT(('Vorgänge'!$C$7:$C$106=$A17)*('Vorgänge'!$B$7:$B$106=$B$9)*ISNUMBER('Vorgänge'!$G$7:$G$106))=0,"",SUMIFS('Vorgänge'!$G$7:$G$106,'Vorgänge'!$C$7:$C$106,$A17,'Vorgänge'!$B$7:$B$106,$B$9)),""))</f>
        <v/>
      </c>
      <c r="E17" s="32">
        <f>IF(OR($A17="",$D17=""),"",IFERROR($D17/$C17,""))</f>
        <v/>
      </c>
      <c r="F17" s="18">
        <f>IF($A17="","",IFERROR(AVERAGEIFS('Vorgänge'!$H$7:$H$106,'Vorgänge'!$C$7:$C$106,$A17,'Vorgänge'!$B$7:$B$106,$B$9),""))</f>
        <v/>
      </c>
      <c r="G17" s="33">
        <f>IF($A17="","",IFERROR(IF(SUMPRODUCT(('Vorgänge'!$C$7:$C$106=$A17)*('Vorgänge'!$B$7:$B$106=$B$9)*ISNUMBER('Vorgänge'!$I$7:$I$106))=0,"",SUMIFS('Vorgänge'!$I$7:$I$106,'Vorgänge'!$C$7:$C$106,$A17,'Vorgänge'!$B$7:$B$106,$B$9)),""))</f>
        <v/>
      </c>
      <c r="H17" s="17">
        <f>IF($A17="","",IF($D17="","Keine Vorgänge",IF(OR(AND($C17=0,$D17&gt;0),IF($E17="",FALSE,$E17&gt;=Anlagen!G10),IF($F17="",FALSE,$F17&gt;=$B$10),IF($G17="",FALSE,$G17&gt;=$B$11)),"Engpass prüfen","Unauffällig")))</f>
        <v/>
      </c>
      <c r="I17" s="21">
        <f>IF(OR($A17="",$D17=""),"",IFERROR(MAX(IF($E17="",0,$E17/Anlagen!G10),IF($F17="",0,$F17/$B$10),IF($G17="",0,$G17/$B$11)),""))</f>
        <v/>
      </c>
    </row>
    <row r="18">
      <c r="A18" s="12">
        <f>IF(Anlagen!A11="","",Anlagen!A11)</f>
        <v/>
      </c>
      <c r="B18" s="12">
        <f>IF($A18="","",Anlagen!B11)</f>
        <v/>
      </c>
      <c r="C18" s="13">
        <f>IF($A18="","",Anlagen!I11)</f>
        <v/>
      </c>
      <c r="D18" s="13">
        <f>IF($A18="","",IFERROR(IF(SUMPRODUCT(('Vorgänge'!$C$7:$C$106=$A18)*('Vorgänge'!$B$7:$B$106=$B$9)*ISNUMBER('Vorgänge'!$G$7:$G$106))=0,"",SUMIFS('Vorgänge'!$G$7:$G$106,'Vorgänge'!$C$7:$C$106,$A18,'Vorgänge'!$B$7:$B$106,$B$9)),""))</f>
        <v/>
      </c>
      <c r="E18" s="30">
        <f>IF(OR($A18="",$D18=""),"",IFERROR($D18/$C18,""))</f>
        <v/>
      </c>
      <c r="F18" s="13">
        <f>IF($A18="","",IFERROR(AVERAGEIFS('Vorgänge'!$H$7:$H$106,'Vorgänge'!$C$7:$C$106,$A18,'Vorgänge'!$B$7:$B$106,$B$9),""))</f>
        <v/>
      </c>
      <c r="G18" s="31">
        <f>IF($A18="","",IFERROR(IF(SUMPRODUCT(('Vorgänge'!$C$7:$C$106=$A18)*('Vorgänge'!$B$7:$B$106=$B$9)*ISNUMBER('Vorgänge'!$I$7:$I$106))=0,"",SUMIFS('Vorgänge'!$I$7:$I$106,'Vorgänge'!$C$7:$C$106,$A18,'Vorgänge'!$B$7:$B$106,$B$9)),""))</f>
        <v/>
      </c>
      <c r="H18" s="12">
        <f>IF($A18="","",IF($D18="","Keine Vorgänge",IF(OR(AND($C18=0,$D18&gt;0),IF($E18="",FALSE,$E18&gt;=Anlagen!G11),IF($F18="",FALSE,$F18&gt;=$B$10),IF($G18="",FALSE,$G18&gt;=$B$11)),"Engpass prüfen","Unauffällig")))</f>
        <v/>
      </c>
      <c r="I18" s="16">
        <f>IF(OR($A18="",$D18=""),"",IFERROR(MAX(IF($E18="",0,$E18/Anlagen!G11),IF($F18="",0,$F18/$B$10),IF($G18="",0,$G18/$B$11)),""))</f>
        <v/>
      </c>
    </row>
    <row r="19">
      <c r="A19" s="17">
        <f>IF(Anlagen!A12="","",Anlagen!A12)</f>
        <v/>
      </c>
      <c r="B19" s="17">
        <f>IF($A19="","",Anlagen!B12)</f>
        <v/>
      </c>
      <c r="C19" s="18">
        <f>IF($A19="","",Anlagen!I12)</f>
        <v/>
      </c>
      <c r="D19" s="18">
        <f>IF($A19="","",IFERROR(IF(SUMPRODUCT(('Vorgänge'!$C$7:$C$106=$A19)*('Vorgänge'!$B$7:$B$106=$B$9)*ISNUMBER('Vorgänge'!$G$7:$G$106))=0,"",SUMIFS('Vorgänge'!$G$7:$G$106,'Vorgänge'!$C$7:$C$106,$A19,'Vorgänge'!$B$7:$B$106,$B$9)),""))</f>
        <v/>
      </c>
      <c r="E19" s="32">
        <f>IF(OR($A19="",$D19=""),"",IFERROR($D19/$C19,""))</f>
        <v/>
      </c>
      <c r="F19" s="18">
        <f>IF($A19="","",IFERROR(AVERAGEIFS('Vorgänge'!$H$7:$H$106,'Vorgänge'!$C$7:$C$106,$A19,'Vorgänge'!$B$7:$B$106,$B$9),""))</f>
        <v/>
      </c>
      <c r="G19" s="33">
        <f>IF($A19="","",IFERROR(IF(SUMPRODUCT(('Vorgänge'!$C$7:$C$106=$A19)*('Vorgänge'!$B$7:$B$106=$B$9)*ISNUMBER('Vorgänge'!$I$7:$I$106))=0,"",SUMIFS('Vorgänge'!$I$7:$I$106,'Vorgänge'!$C$7:$C$106,$A19,'Vorgänge'!$B$7:$B$106,$B$9)),""))</f>
        <v/>
      </c>
      <c r="H19" s="17">
        <f>IF($A19="","",IF($D19="","Keine Vorgänge",IF(OR(AND($C19=0,$D19&gt;0),IF($E19="",FALSE,$E19&gt;=Anlagen!G12),IF($F19="",FALSE,$F19&gt;=$B$10),IF($G19="",FALSE,$G19&gt;=$B$11)),"Engpass prüfen","Unauffällig")))</f>
        <v/>
      </c>
      <c r="I19" s="21">
        <f>IF(OR($A19="",$D19=""),"",IFERROR(MAX(IF($E19="",0,$E19/Anlagen!G12),IF($F19="",0,$F19/$B$10),IF($G19="",0,$G19/$B$11)),""))</f>
        <v/>
      </c>
    </row>
    <row r="20">
      <c r="A20" s="12">
        <f>IF(Anlagen!A13="","",Anlagen!A13)</f>
        <v/>
      </c>
      <c r="B20" s="12">
        <f>IF($A20="","",Anlagen!B13)</f>
        <v/>
      </c>
      <c r="C20" s="13">
        <f>IF($A20="","",Anlagen!I13)</f>
        <v/>
      </c>
      <c r="D20" s="13">
        <f>IF($A20="","",IFERROR(IF(SUMPRODUCT(('Vorgänge'!$C$7:$C$106=$A20)*('Vorgänge'!$B$7:$B$106=$B$9)*ISNUMBER('Vorgänge'!$G$7:$G$106))=0,"",SUMIFS('Vorgänge'!$G$7:$G$106,'Vorgänge'!$C$7:$C$106,$A20,'Vorgänge'!$B$7:$B$106,$B$9)),""))</f>
        <v/>
      </c>
      <c r="E20" s="30">
        <f>IF(OR($A20="",$D20=""),"",IFERROR($D20/$C20,""))</f>
        <v/>
      </c>
      <c r="F20" s="13">
        <f>IF($A20="","",IFERROR(AVERAGEIFS('Vorgänge'!$H$7:$H$106,'Vorgänge'!$C$7:$C$106,$A20,'Vorgänge'!$B$7:$B$106,$B$9),""))</f>
        <v/>
      </c>
      <c r="G20" s="31">
        <f>IF($A20="","",IFERROR(IF(SUMPRODUCT(('Vorgänge'!$C$7:$C$106=$A20)*('Vorgänge'!$B$7:$B$106=$B$9)*ISNUMBER('Vorgänge'!$I$7:$I$106))=0,"",SUMIFS('Vorgänge'!$I$7:$I$106,'Vorgänge'!$C$7:$C$106,$A20,'Vorgänge'!$B$7:$B$106,$B$9)),""))</f>
        <v/>
      </c>
      <c r="H20" s="12">
        <f>IF($A20="","",IF($D20="","Keine Vorgänge",IF(OR(AND($C20=0,$D20&gt;0),IF($E20="",FALSE,$E20&gt;=Anlagen!G13),IF($F20="",FALSE,$F20&gt;=$B$10),IF($G20="",FALSE,$G20&gt;=$B$11)),"Engpass prüfen","Unauffällig")))</f>
        <v/>
      </c>
      <c r="I20" s="16">
        <f>IF(OR($A20="",$D20=""),"",IFERROR(MAX(IF($E20="",0,$E20/Anlagen!G13),IF($F20="",0,$F20/$B$10),IF($G20="",0,$G20/$B$11)),""))</f>
        <v/>
      </c>
    </row>
    <row r="21">
      <c r="A21" s="17">
        <f>IF(Anlagen!A14="","",Anlagen!A14)</f>
        <v/>
      </c>
      <c r="B21" s="17">
        <f>IF($A21="","",Anlagen!B14)</f>
        <v/>
      </c>
      <c r="C21" s="18">
        <f>IF($A21="","",Anlagen!I14)</f>
        <v/>
      </c>
      <c r="D21" s="18">
        <f>IF($A21="","",IFERROR(IF(SUMPRODUCT(('Vorgänge'!$C$7:$C$106=$A21)*('Vorgänge'!$B$7:$B$106=$B$9)*ISNUMBER('Vorgänge'!$G$7:$G$106))=0,"",SUMIFS('Vorgänge'!$G$7:$G$106,'Vorgänge'!$C$7:$C$106,$A21,'Vorgänge'!$B$7:$B$106,$B$9)),""))</f>
        <v/>
      </c>
      <c r="E21" s="32">
        <f>IF(OR($A21="",$D21=""),"",IFERROR($D21/$C21,""))</f>
        <v/>
      </c>
      <c r="F21" s="18">
        <f>IF($A21="","",IFERROR(AVERAGEIFS('Vorgänge'!$H$7:$H$106,'Vorgänge'!$C$7:$C$106,$A21,'Vorgänge'!$B$7:$B$106,$B$9),""))</f>
        <v/>
      </c>
      <c r="G21" s="33">
        <f>IF($A21="","",IFERROR(IF(SUMPRODUCT(('Vorgänge'!$C$7:$C$106=$A21)*('Vorgänge'!$B$7:$B$106=$B$9)*ISNUMBER('Vorgänge'!$I$7:$I$106))=0,"",SUMIFS('Vorgänge'!$I$7:$I$106,'Vorgänge'!$C$7:$C$106,$A21,'Vorgänge'!$B$7:$B$106,$B$9)),""))</f>
        <v/>
      </c>
      <c r="H21" s="17">
        <f>IF($A21="","",IF($D21="","Keine Vorgänge",IF(OR(AND($C21=0,$D21&gt;0),IF($E21="",FALSE,$E21&gt;=Anlagen!G14),IF($F21="",FALSE,$F21&gt;=$B$10),IF($G21="",FALSE,$G21&gt;=$B$11)),"Engpass prüfen","Unauffällig")))</f>
        <v/>
      </c>
      <c r="I21" s="21">
        <f>IF(OR($A21="",$D21=""),"",IFERROR(MAX(IF($E21="",0,$E21/Anlagen!G14),IF($F21="",0,$F21/$B$10),IF($G21="",0,$G21/$B$11)),""))</f>
        <v/>
      </c>
    </row>
    <row r="22">
      <c r="A22" s="12">
        <f>IF(Anlagen!A15="","",Anlagen!A15)</f>
        <v/>
      </c>
      <c r="B22" s="12">
        <f>IF($A22="","",Anlagen!B15)</f>
        <v/>
      </c>
      <c r="C22" s="13">
        <f>IF($A22="","",Anlagen!I15)</f>
        <v/>
      </c>
      <c r="D22" s="13">
        <f>IF($A22="","",IFERROR(IF(SUMPRODUCT(('Vorgänge'!$C$7:$C$106=$A22)*('Vorgänge'!$B$7:$B$106=$B$9)*ISNUMBER('Vorgänge'!$G$7:$G$106))=0,"",SUMIFS('Vorgänge'!$G$7:$G$106,'Vorgänge'!$C$7:$C$106,$A22,'Vorgänge'!$B$7:$B$106,$B$9)),""))</f>
        <v/>
      </c>
      <c r="E22" s="30">
        <f>IF(OR($A22="",$D22=""),"",IFERROR($D22/$C22,""))</f>
        <v/>
      </c>
      <c r="F22" s="13">
        <f>IF($A22="","",IFERROR(AVERAGEIFS('Vorgänge'!$H$7:$H$106,'Vorgänge'!$C$7:$C$106,$A22,'Vorgänge'!$B$7:$B$106,$B$9),""))</f>
        <v/>
      </c>
      <c r="G22" s="31">
        <f>IF($A22="","",IFERROR(IF(SUMPRODUCT(('Vorgänge'!$C$7:$C$106=$A22)*('Vorgänge'!$B$7:$B$106=$B$9)*ISNUMBER('Vorgänge'!$I$7:$I$106))=0,"",SUMIFS('Vorgänge'!$I$7:$I$106,'Vorgänge'!$C$7:$C$106,$A22,'Vorgänge'!$B$7:$B$106,$B$9)),""))</f>
        <v/>
      </c>
      <c r="H22" s="12">
        <f>IF($A22="","",IF($D22="","Keine Vorgänge",IF(OR(AND($C22=0,$D22&gt;0),IF($E22="",FALSE,$E22&gt;=Anlagen!G15),IF($F22="",FALSE,$F22&gt;=$B$10),IF($G22="",FALSE,$G22&gt;=$B$11)),"Engpass prüfen","Unauffällig")))</f>
        <v/>
      </c>
      <c r="I22" s="16">
        <f>IF(OR($A22="",$D22=""),"",IFERROR(MAX(IF($E22="",0,$E22/Anlagen!G15),IF($F22="",0,$F22/$B$10),IF($G22="",0,$G22/$B$11)),""))</f>
        <v/>
      </c>
    </row>
    <row r="23">
      <c r="A23" s="17">
        <f>IF(Anlagen!A16="","",Anlagen!A16)</f>
        <v/>
      </c>
      <c r="B23" s="17">
        <f>IF($A23="","",Anlagen!B16)</f>
        <v/>
      </c>
      <c r="C23" s="18">
        <f>IF($A23="","",Anlagen!I16)</f>
        <v/>
      </c>
      <c r="D23" s="18">
        <f>IF($A23="","",IFERROR(IF(SUMPRODUCT(('Vorgänge'!$C$7:$C$106=$A23)*('Vorgänge'!$B$7:$B$106=$B$9)*ISNUMBER('Vorgänge'!$G$7:$G$106))=0,"",SUMIFS('Vorgänge'!$G$7:$G$106,'Vorgänge'!$C$7:$C$106,$A23,'Vorgänge'!$B$7:$B$106,$B$9)),""))</f>
        <v/>
      </c>
      <c r="E23" s="32">
        <f>IF(OR($A23="",$D23=""),"",IFERROR($D23/$C23,""))</f>
        <v/>
      </c>
      <c r="F23" s="18">
        <f>IF($A23="","",IFERROR(AVERAGEIFS('Vorgänge'!$H$7:$H$106,'Vorgänge'!$C$7:$C$106,$A23,'Vorgänge'!$B$7:$B$106,$B$9),""))</f>
        <v/>
      </c>
      <c r="G23" s="33">
        <f>IF($A23="","",IFERROR(IF(SUMPRODUCT(('Vorgänge'!$C$7:$C$106=$A23)*('Vorgänge'!$B$7:$B$106=$B$9)*ISNUMBER('Vorgänge'!$I$7:$I$106))=0,"",SUMIFS('Vorgänge'!$I$7:$I$106,'Vorgänge'!$C$7:$C$106,$A23,'Vorgänge'!$B$7:$B$106,$B$9)),""))</f>
        <v/>
      </c>
      <c r="H23" s="17">
        <f>IF($A23="","",IF($D23="","Keine Vorgänge",IF(OR(AND($C23=0,$D23&gt;0),IF($E23="",FALSE,$E23&gt;=Anlagen!G16),IF($F23="",FALSE,$F23&gt;=$B$10),IF($G23="",FALSE,$G23&gt;=$B$11)),"Engpass prüfen","Unauffällig")))</f>
        <v/>
      </c>
      <c r="I23" s="21">
        <f>IF(OR($A23="",$D23=""),"",IFERROR(MAX(IF($E23="",0,$E23/Anlagen!G16),IF($F23="",0,$F23/$B$10),IF($G23="",0,$G23/$B$11)),""))</f>
        <v/>
      </c>
    </row>
    <row r="24">
      <c r="A24" s="12">
        <f>IF(Anlagen!A17="","",Anlagen!A17)</f>
        <v/>
      </c>
      <c r="B24" s="12">
        <f>IF($A24="","",Anlagen!B17)</f>
        <v/>
      </c>
      <c r="C24" s="13">
        <f>IF($A24="","",Anlagen!I17)</f>
        <v/>
      </c>
      <c r="D24" s="13">
        <f>IF($A24="","",IFERROR(IF(SUMPRODUCT(('Vorgänge'!$C$7:$C$106=$A24)*('Vorgänge'!$B$7:$B$106=$B$9)*ISNUMBER('Vorgänge'!$G$7:$G$106))=0,"",SUMIFS('Vorgänge'!$G$7:$G$106,'Vorgänge'!$C$7:$C$106,$A24,'Vorgänge'!$B$7:$B$106,$B$9)),""))</f>
        <v/>
      </c>
      <c r="E24" s="30">
        <f>IF(OR($A24="",$D24=""),"",IFERROR($D24/$C24,""))</f>
        <v/>
      </c>
      <c r="F24" s="13">
        <f>IF($A24="","",IFERROR(AVERAGEIFS('Vorgänge'!$H$7:$H$106,'Vorgänge'!$C$7:$C$106,$A24,'Vorgänge'!$B$7:$B$106,$B$9),""))</f>
        <v/>
      </c>
      <c r="G24" s="31">
        <f>IF($A24="","",IFERROR(IF(SUMPRODUCT(('Vorgänge'!$C$7:$C$106=$A24)*('Vorgänge'!$B$7:$B$106=$B$9)*ISNUMBER('Vorgänge'!$I$7:$I$106))=0,"",SUMIFS('Vorgänge'!$I$7:$I$106,'Vorgänge'!$C$7:$C$106,$A24,'Vorgänge'!$B$7:$B$106,$B$9)),""))</f>
        <v/>
      </c>
      <c r="H24" s="12">
        <f>IF($A24="","",IF($D24="","Keine Vorgänge",IF(OR(AND($C24=0,$D24&gt;0),IF($E24="",FALSE,$E24&gt;=Anlagen!G17),IF($F24="",FALSE,$F24&gt;=$B$10),IF($G24="",FALSE,$G24&gt;=$B$11)),"Engpass prüfen","Unauffällig")))</f>
        <v/>
      </c>
      <c r="I24" s="16">
        <f>IF(OR($A24="",$D24=""),"",IFERROR(MAX(IF($E24="",0,$E24/Anlagen!G17),IF($F24="",0,$F24/$B$10),IF($G24="",0,$G24/$B$11)),""))</f>
        <v/>
      </c>
    </row>
    <row r="25">
      <c r="A25" s="17">
        <f>IF(Anlagen!A18="","",Anlagen!A18)</f>
        <v/>
      </c>
      <c r="B25" s="17">
        <f>IF($A25="","",Anlagen!B18)</f>
        <v/>
      </c>
      <c r="C25" s="18">
        <f>IF($A25="","",Anlagen!I18)</f>
        <v/>
      </c>
      <c r="D25" s="18">
        <f>IF($A25="","",IFERROR(IF(SUMPRODUCT(('Vorgänge'!$C$7:$C$106=$A25)*('Vorgänge'!$B$7:$B$106=$B$9)*ISNUMBER('Vorgänge'!$G$7:$G$106))=0,"",SUMIFS('Vorgänge'!$G$7:$G$106,'Vorgänge'!$C$7:$C$106,$A25,'Vorgänge'!$B$7:$B$106,$B$9)),""))</f>
        <v/>
      </c>
      <c r="E25" s="32">
        <f>IF(OR($A25="",$D25=""),"",IFERROR($D25/$C25,""))</f>
        <v/>
      </c>
      <c r="F25" s="18">
        <f>IF($A25="","",IFERROR(AVERAGEIFS('Vorgänge'!$H$7:$H$106,'Vorgänge'!$C$7:$C$106,$A25,'Vorgänge'!$B$7:$B$106,$B$9),""))</f>
        <v/>
      </c>
      <c r="G25" s="33">
        <f>IF($A25="","",IFERROR(IF(SUMPRODUCT(('Vorgänge'!$C$7:$C$106=$A25)*('Vorgänge'!$B$7:$B$106=$B$9)*ISNUMBER('Vorgänge'!$I$7:$I$106))=0,"",SUMIFS('Vorgänge'!$I$7:$I$106,'Vorgänge'!$C$7:$C$106,$A25,'Vorgänge'!$B$7:$B$106,$B$9)),""))</f>
        <v/>
      </c>
      <c r="H25" s="17">
        <f>IF($A25="","",IF($D25="","Keine Vorgänge",IF(OR(AND($C25=0,$D25&gt;0),IF($E25="",FALSE,$E25&gt;=Anlagen!G18),IF($F25="",FALSE,$F25&gt;=$B$10),IF($G25="",FALSE,$G25&gt;=$B$11)),"Engpass prüfen","Unauffällig")))</f>
        <v/>
      </c>
      <c r="I25" s="21">
        <f>IF(OR($A25="",$D25=""),"",IFERROR(MAX(IF($E25="",0,$E25/Anlagen!G18),IF($F25="",0,$F25/$B$10),IF($G25="",0,$G25/$B$11)),""))</f>
        <v/>
      </c>
    </row>
    <row r="26">
      <c r="A26" s="12">
        <f>IF(Anlagen!A19="","",Anlagen!A19)</f>
        <v/>
      </c>
      <c r="B26" s="12">
        <f>IF($A26="","",Anlagen!B19)</f>
        <v/>
      </c>
      <c r="C26" s="13">
        <f>IF($A26="","",Anlagen!I19)</f>
        <v/>
      </c>
      <c r="D26" s="13">
        <f>IF($A26="","",IFERROR(IF(SUMPRODUCT(('Vorgänge'!$C$7:$C$106=$A26)*('Vorgänge'!$B$7:$B$106=$B$9)*ISNUMBER('Vorgänge'!$G$7:$G$106))=0,"",SUMIFS('Vorgänge'!$G$7:$G$106,'Vorgänge'!$C$7:$C$106,$A26,'Vorgänge'!$B$7:$B$106,$B$9)),""))</f>
        <v/>
      </c>
      <c r="E26" s="30">
        <f>IF(OR($A26="",$D26=""),"",IFERROR($D26/$C26,""))</f>
        <v/>
      </c>
      <c r="F26" s="13">
        <f>IF($A26="","",IFERROR(AVERAGEIFS('Vorgänge'!$H$7:$H$106,'Vorgänge'!$C$7:$C$106,$A26,'Vorgänge'!$B$7:$B$106,$B$9),""))</f>
        <v/>
      </c>
      <c r="G26" s="31">
        <f>IF($A26="","",IFERROR(IF(SUMPRODUCT(('Vorgänge'!$C$7:$C$106=$A26)*('Vorgänge'!$B$7:$B$106=$B$9)*ISNUMBER('Vorgänge'!$I$7:$I$106))=0,"",SUMIFS('Vorgänge'!$I$7:$I$106,'Vorgänge'!$C$7:$C$106,$A26,'Vorgänge'!$B$7:$B$106,$B$9)),""))</f>
        <v/>
      </c>
      <c r="H26" s="12">
        <f>IF($A26="","",IF($D26="","Keine Vorgänge",IF(OR(AND($C26=0,$D26&gt;0),IF($E26="",FALSE,$E26&gt;=Anlagen!G19),IF($F26="",FALSE,$F26&gt;=$B$10),IF($G26="",FALSE,$G26&gt;=$B$11)),"Engpass prüfen","Unauffällig")))</f>
        <v/>
      </c>
      <c r="I26" s="16">
        <f>IF(OR($A26="",$D26=""),"",IFERROR(MAX(IF($E26="",0,$E26/Anlagen!G19),IF($F26="",0,$F26/$B$10),IF($G26="",0,$G26/$B$11)),""))</f>
        <v/>
      </c>
    </row>
    <row r="27">
      <c r="A27" s="17">
        <f>IF(Anlagen!A20="","",Anlagen!A20)</f>
        <v/>
      </c>
      <c r="B27" s="17">
        <f>IF($A27="","",Anlagen!B20)</f>
        <v/>
      </c>
      <c r="C27" s="18">
        <f>IF($A27="","",Anlagen!I20)</f>
        <v/>
      </c>
      <c r="D27" s="18">
        <f>IF($A27="","",IFERROR(IF(SUMPRODUCT(('Vorgänge'!$C$7:$C$106=$A27)*('Vorgänge'!$B$7:$B$106=$B$9)*ISNUMBER('Vorgänge'!$G$7:$G$106))=0,"",SUMIFS('Vorgänge'!$G$7:$G$106,'Vorgänge'!$C$7:$C$106,$A27,'Vorgänge'!$B$7:$B$106,$B$9)),""))</f>
        <v/>
      </c>
      <c r="E27" s="32">
        <f>IF(OR($A27="",$D27=""),"",IFERROR($D27/$C27,""))</f>
        <v/>
      </c>
      <c r="F27" s="18">
        <f>IF($A27="","",IFERROR(AVERAGEIFS('Vorgänge'!$H$7:$H$106,'Vorgänge'!$C$7:$C$106,$A27,'Vorgänge'!$B$7:$B$106,$B$9),""))</f>
        <v/>
      </c>
      <c r="G27" s="33">
        <f>IF($A27="","",IFERROR(IF(SUMPRODUCT(('Vorgänge'!$C$7:$C$106=$A27)*('Vorgänge'!$B$7:$B$106=$B$9)*ISNUMBER('Vorgänge'!$I$7:$I$106))=0,"",SUMIFS('Vorgänge'!$I$7:$I$106,'Vorgänge'!$C$7:$C$106,$A27,'Vorgänge'!$B$7:$B$106,$B$9)),""))</f>
        <v/>
      </c>
      <c r="H27" s="17">
        <f>IF($A27="","",IF($D27="","Keine Vorgänge",IF(OR(AND($C27=0,$D27&gt;0),IF($E27="",FALSE,$E27&gt;=Anlagen!G20),IF($F27="",FALSE,$F27&gt;=$B$10),IF($G27="",FALSE,$G27&gt;=$B$11)),"Engpass prüfen","Unauffällig")))</f>
        <v/>
      </c>
      <c r="I27" s="21">
        <f>IF(OR($A27="",$D27=""),"",IFERROR(MAX(IF($E27="",0,$E27/Anlagen!G20),IF($F27="",0,$F27/$B$10),IF($G27="",0,$G27/$B$11)),""))</f>
        <v/>
      </c>
    </row>
    <row r="28">
      <c r="A28" s="12">
        <f>IF(Anlagen!A21="","",Anlagen!A21)</f>
        <v/>
      </c>
      <c r="B28" s="12">
        <f>IF($A28="","",Anlagen!B21)</f>
        <v/>
      </c>
      <c r="C28" s="13">
        <f>IF($A28="","",Anlagen!I21)</f>
        <v/>
      </c>
      <c r="D28" s="13">
        <f>IF($A28="","",IFERROR(IF(SUMPRODUCT(('Vorgänge'!$C$7:$C$106=$A28)*('Vorgänge'!$B$7:$B$106=$B$9)*ISNUMBER('Vorgänge'!$G$7:$G$106))=0,"",SUMIFS('Vorgänge'!$G$7:$G$106,'Vorgänge'!$C$7:$C$106,$A28,'Vorgänge'!$B$7:$B$106,$B$9)),""))</f>
        <v/>
      </c>
      <c r="E28" s="30">
        <f>IF(OR($A28="",$D28=""),"",IFERROR($D28/$C28,""))</f>
        <v/>
      </c>
      <c r="F28" s="13">
        <f>IF($A28="","",IFERROR(AVERAGEIFS('Vorgänge'!$H$7:$H$106,'Vorgänge'!$C$7:$C$106,$A28,'Vorgänge'!$B$7:$B$106,$B$9),""))</f>
        <v/>
      </c>
      <c r="G28" s="31">
        <f>IF($A28="","",IFERROR(IF(SUMPRODUCT(('Vorgänge'!$C$7:$C$106=$A28)*('Vorgänge'!$B$7:$B$106=$B$9)*ISNUMBER('Vorgänge'!$I$7:$I$106))=0,"",SUMIFS('Vorgänge'!$I$7:$I$106,'Vorgänge'!$C$7:$C$106,$A28,'Vorgänge'!$B$7:$B$106,$B$9)),""))</f>
        <v/>
      </c>
      <c r="H28" s="12">
        <f>IF($A28="","",IF($D28="","Keine Vorgänge",IF(OR(AND($C28=0,$D28&gt;0),IF($E28="",FALSE,$E28&gt;=Anlagen!G21),IF($F28="",FALSE,$F28&gt;=$B$10),IF($G28="",FALSE,$G28&gt;=$B$11)),"Engpass prüfen","Unauffällig")))</f>
        <v/>
      </c>
      <c r="I28" s="16">
        <f>IF(OR($A28="",$D28=""),"",IFERROR(MAX(IF($E28="",0,$E28/Anlagen!G21),IF($F28="",0,$F28/$B$10),IF($G28="",0,$G28/$B$11)),""))</f>
        <v/>
      </c>
    </row>
    <row r="29">
      <c r="A29" s="17">
        <f>IF(Anlagen!A22="","",Anlagen!A22)</f>
        <v/>
      </c>
      <c r="B29" s="17">
        <f>IF($A29="","",Anlagen!B22)</f>
        <v/>
      </c>
      <c r="C29" s="18">
        <f>IF($A29="","",Anlagen!I22)</f>
        <v/>
      </c>
      <c r="D29" s="18">
        <f>IF($A29="","",IFERROR(IF(SUMPRODUCT(('Vorgänge'!$C$7:$C$106=$A29)*('Vorgänge'!$B$7:$B$106=$B$9)*ISNUMBER('Vorgänge'!$G$7:$G$106))=0,"",SUMIFS('Vorgänge'!$G$7:$G$106,'Vorgänge'!$C$7:$C$106,$A29,'Vorgänge'!$B$7:$B$106,$B$9)),""))</f>
        <v/>
      </c>
      <c r="E29" s="32">
        <f>IF(OR($A29="",$D29=""),"",IFERROR($D29/$C29,""))</f>
        <v/>
      </c>
      <c r="F29" s="18">
        <f>IF($A29="","",IFERROR(AVERAGEIFS('Vorgänge'!$H$7:$H$106,'Vorgänge'!$C$7:$C$106,$A29,'Vorgänge'!$B$7:$B$106,$B$9),""))</f>
        <v/>
      </c>
      <c r="G29" s="33">
        <f>IF($A29="","",IFERROR(IF(SUMPRODUCT(('Vorgänge'!$C$7:$C$106=$A29)*('Vorgänge'!$B$7:$B$106=$B$9)*ISNUMBER('Vorgänge'!$I$7:$I$106))=0,"",SUMIFS('Vorgänge'!$I$7:$I$106,'Vorgänge'!$C$7:$C$106,$A29,'Vorgänge'!$B$7:$B$106,$B$9)),""))</f>
        <v/>
      </c>
      <c r="H29" s="17">
        <f>IF($A29="","",IF($D29="","Keine Vorgänge",IF(OR(AND($C29=0,$D29&gt;0),IF($E29="",FALSE,$E29&gt;=Anlagen!G22),IF($F29="",FALSE,$F29&gt;=$B$10),IF($G29="",FALSE,$G29&gt;=$B$11)),"Engpass prüfen","Unauffällig")))</f>
        <v/>
      </c>
      <c r="I29" s="21">
        <f>IF(OR($A29="",$D29=""),"",IFERROR(MAX(IF($E29="",0,$E29/Anlagen!G22),IF($F29="",0,$F29/$B$10),IF($G29="",0,$G29/$B$11)),""))</f>
        <v/>
      </c>
    </row>
    <row r="30">
      <c r="A30" s="12">
        <f>IF(Anlagen!A23="","",Anlagen!A23)</f>
        <v/>
      </c>
      <c r="B30" s="12">
        <f>IF($A30="","",Anlagen!B23)</f>
        <v/>
      </c>
      <c r="C30" s="13">
        <f>IF($A30="","",Anlagen!I23)</f>
        <v/>
      </c>
      <c r="D30" s="13">
        <f>IF($A30="","",IFERROR(IF(SUMPRODUCT(('Vorgänge'!$C$7:$C$106=$A30)*('Vorgänge'!$B$7:$B$106=$B$9)*ISNUMBER('Vorgänge'!$G$7:$G$106))=0,"",SUMIFS('Vorgänge'!$G$7:$G$106,'Vorgänge'!$C$7:$C$106,$A30,'Vorgänge'!$B$7:$B$106,$B$9)),""))</f>
        <v/>
      </c>
      <c r="E30" s="30">
        <f>IF(OR($A30="",$D30=""),"",IFERROR($D30/$C30,""))</f>
        <v/>
      </c>
      <c r="F30" s="13">
        <f>IF($A30="","",IFERROR(AVERAGEIFS('Vorgänge'!$H$7:$H$106,'Vorgänge'!$C$7:$C$106,$A30,'Vorgänge'!$B$7:$B$106,$B$9),""))</f>
        <v/>
      </c>
      <c r="G30" s="31">
        <f>IF($A30="","",IFERROR(IF(SUMPRODUCT(('Vorgänge'!$C$7:$C$106=$A30)*('Vorgänge'!$B$7:$B$106=$B$9)*ISNUMBER('Vorgänge'!$I$7:$I$106))=0,"",SUMIFS('Vorgänge'!$I$7:$I$106,'Vorgänge'!$C$7:$C$106,$A30,'Vorgänge'!$B$7:$B$106,$B$9)),""))</f>
        <v/>
      </c>
      <c r="H30" s="12">
        <f>IF($A30="","",IF($D30="","Keine Vorgänge",IF(OR(AND($C30=0,$D30&gt;0),IF($E30="",FALSE,$E30&gt;=Anlagen!G23),IF($F30="",FALSE,$F30&gt;=$B$10),IF($G30="",FALSE,$G30&gt;=$B$11)),"Engpass prüfen","Unauffällig")))</f>
        <v/>
      </c>
      <c r="I30" s="16">
        <f>IF(OR($A30="",$D30=""),"",IFERROR(MAX(IF($E30="",0,$E30/Anlagen!G23),IF($F30="",0,$F30/$B$10),IF($G30="",0,$G30/$B$11)),""))</f>
        <v/>
      </c>
    </row>
    <row r="31">
      <c r="A31" s="17">
        <f>IF(Anlagen!A24="","",Anlagen!A24)</f>
        <v/>
      </c>
      <c r="B31" s="17">
        <f>IF($A31="","",Anlagen!B24)</f>
        <v/>
      </c>
      <c r="C31" s="18">
        <f>IF($A31="","",Anlagen!I24)</f>
        <v/>
      </c>
      <c r="D31" s="18">
        <f>IF($A31="","",IFERROR(IF(SUMPRODUCT(('Vorgänge'!$C$7:$C$106=$A31)*('Vorgänge'!$B$7:$B$106=$B$9)*ISNUMBER('Vorgänge'!$G$7:$G$106))=0,"",SUMIFS('Vorgänge'!$G$7:$G$106,'Vorgänge'!$C$7:$C$106,$A31,'Vorgänge'!$B$7:$B$106,$B$9)),""))</f>
        <v/>
      </c>
      <c r="E31" s="32">
        <f>IF(OR($A31="",$D31=""),"",IFERROR($D31/$C31,""))</f>
        <v/>
      </c>
      <c r="F31" s="18">
        <f>IF($A31="","",IFERROR(AVERAGEIFS('Vorgänge'!$H$7:$H$106,'Vorgänge'!$C$7:$C$106,$A31,'Vorgänge'!$B$7:$B$106,$B$9),""))</f>
        <v/>
      </c>
      <c r="G31" s="33">
        <f>IF($A31="","",IFERROR(IF(SUMPRODUCT(('Vorgänge'!$C$7:$C$106=$A31)*('Vorgänge'!$B$7:$B$106=$B$9)*ISNUMBER('Vorgänge'!$I$7:$I$106))=0,"",SUMIFS('Vorgänge'!$I$7:$I$106,'Vorgänge'!$C$7:$C$106,$A31,'Vorgänge'!$B$7:$B$106,$B$9)),""))</f>
        <v/>
      </c>
      <c r="H31" s="17">
        <f>IF($A31="","",IF($D31="","Keine Vorgänge",IF(OR(AND($C31=0,$D31&gt;0),IF($E31="",FALSE,$E31&gt;=Anlagen!G24),IF($F31="",FALSE,$F31&gt;=$B$10),IF($G31="",FALSE,$G31&gt;=$B$11)),"Engpass prüfen","Unauffällig")))</f>
        <v/>
      </c>
      <c r="I31" s="21">
        <f>IF(OR($A31="",$D31=""),"",IFERROR(MAX(IF($E31="",0,$E31/Anlagen!G24),IF($F31="",0,$F31/$B$10),IF($G31="",0,$G31/$B$11)),""))</f>
        <v/>
      </c>
    </row>
    <row r="32">
      <c r="A32" s="12">
        <f>IF(Anlagen!A25="","",Anlagen!A25)</f>
        <v/>
      </c>
      <c r="B32" s="12">
        <f>IF($A32="","",Anlagen!B25)</f>
        <v/>
      </c>
      <c r="C32" s="13">
        <f>IF($A32="","",Anlagen!I25)</f>
        <v/>
      </c>
      <c r="D32" s="13">
        <f>IF($A32="","",IFERROR(IF(SUMPRODUCT(('Vorgänge'!$C$7:$C$106=$A32)*('Vorgänge'!$B$7:$B$106=$B$9)*ISNUMBER('Vorgänge'!$G$7:$G$106))=0,"",SUMIFS('Vorgänge'!$G$7:$G$106,'Vorgänge'!$C$7:$C$106,$A32,'Vorgänge'!$B$7:$B$106,$B$9)),""))</f>
        <v/>
      </c>
      <c r="E32" s="30">
        <f>IF(OR($A32="",$D32=""),"",IFERROR($D32/$C32,""))</f>
        <v/>
      </c>
      <c r="F32" s="13">
        <f>IF($A32="","",IFERROR(AVERAGEIFS('Vorgänge'!$H$7:$H$106,'Vorgänge'!$C$7:$C$106,$A32,'Vorgänge'!$B$7:$B$106,$B$9),""))</f>
        <v/>
      </c>
      <c r="G32" s="31">
        <f>IF($A32="","",IFERROR(IF(SUMPRODUCT(('Vorgänge'!$C$7:$C$106=$A32)*('Vorgänge'!$B$7:$B$106=$B$9)*ISNUMBER('Vorgänge'!$I$7:$I$106))=0,"",SUMIFS('Vorgänge'!$I$7:$I$106,'Vorgänge'!$C$7:$C$106,$A32,'Vorgänge'!$B$7:$B$106,$B$9)),""))</f>
        <v/>
      </c>
      <c r="H32" s="12">
        <f>IF($A32="","",IF($D32="","Keine Vorgänge",IF(OR(AND($C32=0,$D32&gt;0),IF($E32="",FALSE,$E32&gt;=Anlagen!G25),IF($F32="",FALSE,$F32&gt;=$B$10),IF($G32="",FALSE,$G32&gt;=$B$11)),"Engpass prüfen","Unauffällig")))</f>
        <v/>
      </c>
      <c r="I32" s="16">
        <f>IF(OR($A32="",$D32=""),"",IFERROR(MAX(IF($E32="",0,$E32/Anlagen!G25),IF($F32="",0,$F32/$B$10),IF($G32="",0,$G32/$B$11)),""))</f>
        <v/>
      </c>
    </row>
    <row r="33">
      <c r="A33" s="17">
        <f>IF(Anlagen!A26="","",Anlagen!A26)</f>
        <v/>
      </c>
      <c r="B33" s="17">
        <f>IF($A33="","",Anlagen!B26)</f>
        <v/>
      </c>
      <c r="C33" s="18">
        <f>IF($A33="","",Anlagen!I26)</f>
        <v/>
      </c>
      <c r="D33" s="18">
        <f>IF($A33="","",IFERROR(IF(SUMPRODUCT(('Vorgänge'!$C$7:$C$106=$A33)*('Vorgänge'!$B$7:$B$106=$B$9)*ISNUMBER('Vorgänge'!$G$7:$G$106))=0,"",SUMIFS('Vorgänge'!$G$7:$G$106,'Vorgänge'!$C$7:$C$106,$A33,'Vorgänge'!$B$7:$B$106,$B$9)),""))</f>
        <v/>
      </c>
      <c r="E33" s="32">
        <f>IF(OR($A33="",$D33=""),"",IFERROR($D33/$C33,""))</f>
        <v/>
      </c>
      <c r="F33" s="18">
        <f>IF($A33="","",IFERROR(AVERAGEIFS('Vorgänge'!$H$7:$H$106,'Vorgänge'!$C$7:$C$106,$A33,'Vorgänge'!$B$7:$B$106,$B$9),""))</f>
        <v/>
      </c>
      <c r="G33" s="33">
        <f>IF($A33="","",IFERROR(IF(SUMPRODUCT(('Vorgänge'!$C$7:$C$106=$A33)*('Vorgänge'!$B$7:$B$106=$B$9)*ISNUMBER('Vorgänge'!$I$7:$I$106))=0,"",SUMIFS('Vorgänge'!$I$7:$I$106,'Vorgänge'!$C$7:$C$106,$A33,'Vorgänge'!$B$7:$B$106,$B$9)),""))</f>
        <v/>
      </c>
      <c r="H33" s="17">
        <f>IF($A33="","",IF($D33="","Keine Vorgänge",IF(OR(AND($C33=0,$D33&gt;0),IF($E33="",FALSE,$E33&gt;=Anlagen!G26),IF($F33="",FALSE,$F33&gt;=$B$10),IF($G33="",FALSE,$G33&gt;=$B$11)),"Engpass prüfen","Unauffällig")))</f>
        <v/>
      </c>
      <c r="I33" s="21">
        <f>IF(OR($A33="",$D33=""),"",IFERROR(MAX(IF($E33="",0,$E33/Anlagen!G26),IF($F33="",0,$F33/$B$10),IF($G33="",0,$G33/$B$11)),""))</f>
        <v/>
      </c>
    </row>
    <row r="34">
      <c r="A34" s="12">
        <f>IF(Anlagen!A27="","",Anlagen!A27)</f>
        <v/>
      </c>
      <c r="B34" s="12">
        <f>IF($A34="","",Anlagen!B27)</f>
        <v/>
      </c>
      <c r="C34" s="13">
        <f>IF($A34="","",Anlagen!I27)</f>
        <v/>
      </c>
      <c r="D34" s="13">
        <f>IF($A34="","",IFERROR(IF(SUMPRODUCT(('Vorgänge'!$C$7:$C$106=$A34)*('Vorgänge'!$B$7:$B$106=$B$9)*ISNUMBER('Vorgänge'!$G$7:$G$106))=0,"",SUMIFS('Vorgänge'!$G$7:$G$106,'Vorgänge'!$C$7:$C$106,$A34,'Vorgänge'!$B$7:$B$106,$B$9)),""))</f>
        <v/>
      </c>
      <c r="E34" s="30">
        <f>IF(OR($A34="",$D34=""),"",IFERROR($D34/$C34,""))</f>
        <v/>
      </c>
      <c r="F34" s="13">
        <f>IF($A34="","",IFERROR(AVERAGEIFS('Vorgänge'!$H$7:$H$106,'Vorgänge'!$C$7:$C$106,$A34,'Vorgänge'!$B$7:$B$106,$B$9),""))</f>
        <v/>
      </c>
      <c r="G34" s="31">
        <f>IF($A34="","",IFERROR(IF(SUMPRODUCT(('Vorgänge'!$C$7:$C$106=$A34)*('Vorgänge'!$B$7:$B$106=$B$9)*ISNUMBER('Vorgänge'!$I$7:$I$106))=0,"",SUMIFS('Vorgänge'!$I$7:$I$106,'Vorgänge'!$C$7:$C$106,$A34,'Vorgänge'!$B$7:$B$106,$B$9)),""))</f>
        <v/>
      </c>
      <c r="H34" s="12">
        <f>IF($A34="","",IF($D34="","Keine Vorgänge",IF(OR(AND($C34=0,$D34&gt;0),IF($E34="",FALSE,$E34&gt;=Anlagen!G27),IF($F34="",FALSE,$F34&gt;=$B$10),IF($G34="",FALSE,$G34&gt;=$B$11)),"Engpass prüfen","Unauffällig")))</f>
        <v/>
      </c>
      <c r="I34" s="16">
        <f>IF(OR($A34="",$D34=""),"",IFERROR(MAX(IF($E34="",0,$E34/Anlagen!G27),IF($F34="",0,$F34/$B$10),IF($G34="",0,$G34/$B$11)),""))</f>
        <v/>
      </c>
    </row>
    <row r="35">
      <c r="A35" s="17">
        <f>IF(Anlagen!A28="","",Anlagen!A28)</f>
        <v/>
      </c>
      <c r="B35" s="17">
        <f>IF($A35="","",Anlagen!B28)</f>
        <v/>
      </c>
      <c r="C35" s="18">
        <f>IF($A35="","",Anlagen!I28)</f>
        <v/>
      </c>
      <c r="D35" s="18">
        <f>IF($A35="","",IFERROR(IF(SUMPRODUCT(('Vorgänge'!$C$7:$C$106=$A35)*('Vorgänge'!$B$7:$B$106=$B$9)*ISNUMBER('Vorgänge'!$G$7:$G$106))=0,"",SUMIFS('Vorgänge'!$G$7:$G$106,'Vorgänge'!$C$7:$C$106,$A35,'Vorgänge'!$B$7:$B$106,$B$9)),""))</f>
        <v/>
      </c>
      <c r="E35" s="32">
        <f>IF(OR($A35="",$D35=""),"",IFERROR($D35/$C35,""))</f>
        <v/>
      </c>
      <c r="F35" s="18">
        <f>IF($A35="","",IFERROR(AVERAGEIFS('Vorgänge'!$H$7:$H$106,'Vorgänge'!$C$7:$C$106,$A35,'Vorgänge'!$B$7:$B$106,$B$9),""))</f>
        <v/>
      </c>
      <c r="G35" s="33">
        <f>IF($A35="","",IFERROR(IF(SUMPRODUCT(('Vorgänge'!$C$7:$C$106=$A35)*('Vorgänge'!$B$7:$B$106=$B$9)*ISNUMBER('Vorgänge'!$I$7:$I$106))=0,"",SUMIFS('Vorgänge'!$I$7:$I$106,'Vorgänge'!$C$7:$C$106,$A35,'Vorgänge'!$B$7:$B$106,$B$9)),""))</f>
        <v/>
      </c>
      <c r="H35" s="17">
        <f>IF($A35="","",IF($D35="","Keine Vorgänge",IF(OR(AND($C35=0,$D35&gt;0),IF($E35="",FALSE,$E35&gt;=Anlagen!G28),IF($F35="",FALSE,$F35&gt;=$B$10),IF($G35="",FALSE,$G35&gt;=$B$11)),"Engpass prüfen","Unauffällig")))</f>
        <v/>
      </c>
      <c r="I35" s="21">
        <f>IF(OR($A35="",$D35=""),"",IFERROR(MAX(IF($E35="",0,$E35/Anlagen!G28),IF($F35="",0,$F35/$B$10),IF($G35="",0,$G35/$B$11)),""))</f>
        <v/>
      </c>
    </row>
    <row r="36">
      <c r="A36" s="12">
        <f>IF(Anlagen!A29="","",Anlagen!A29)</f>
        <v/>
      </c>
      <c r="B36" s="12">
        <f>IF($A36="","",Anlagen!B29)</f>
        <v/>
      </c>
      <c r="C36" s="13">
        <f>IF($A36="","",Anlagen!I29)</f>
        <v/>
      </c>
      <c r="D36" s="13">
        <f>IF($A36="","",IFERROR(IF(SUMPRODUCT(('Vorgänge'!$C$7:$C$106=$A36)*('Vorgänge'!$B$7:$B$106=$B$9)*ISNUMBER('Vorgänge'!$G$7:$G$106))=0,"",SUMIFS('Vorgänge'!$G$7:$G$106,'Vorgänge'!$C$7:$C$106,$A36,'Vorgänge'!$B$7:$B$106,$B$9)),""))</f>
        <v/>
      </c>
      <c r="E36" s="30">
        <f>IF(OR($A36="",$D36=""),"",IFERROR($D36/$C36,""))</f>
        <v/>
      </c>
      <c r="F36" s="13">
        <f>IF($A36="","",IFERROR(AVERAGEIFS('Vorgänge'!$H$7:$H$106,'Vorgänge'!$C$7:$C$106,$A36,'Vorgänge'!$B$7:$B$106,$B$9),""))</f>
        <v/>
      </c>
      <c r="G36" s="31">
        <f>IF($A36="","",IFERROR(IF(SUMPRODUCT(('Vorgänge'!$C$7:$C$106=$A36)*('Vorgänge'!$B$7:$B$106=$B$9)*ISNUMBER('Vorgänge'!$I$7:$I$106))=0,"",SUMIFS('Vorgänge'!$I$7:$I$106,'Vorgänge'!$C$7:$C$106,$A36,'Vorgänge'!$B$7:$B$106,$B$9)),""))</f>
        <v/>
      </c>
      <c r="H36" s="12">
        <f>IF($A36="","",IF($D36="","Keine Vorgänge",IF(OR(AND($C36=0,$D36&gt;0),IF($E36="",FALSE,$E36&gt;=Anlagen!G29),IF($F36="",FALSE,$F36&gt;=$B$10),IF($G36="",FALSE,$G36&gt;=$B$11)),"Engpass prüfen","Unauffällig")))</f>
        <v/>
      </c>
      <c r="I36" s="16">
        <f>IF(OR($A36="",$D36=""),"",IFERROR(MAX(IF($E36="",0,$E36/Anlagen!G29),IF($F36="",0,$F36/$B$10),IF($G36="",0,$G36/$B$11)),""))</f>
        <v/>
      </c>
    </row>
    <row r="37">
      <c r="A37" s="17">
        <f>IF(Anlagen!A30="","",Anlagen!A30)</f>
        <v/>
      </c>
      <c r="B37" s="17">
        <f>IF($A37="","",Anlagen!B30)</f>
        <v/>
      </c>
      <c r="C37" s="18">
        <f>IF($A37="","",Anlagen!I30)</f>
        <v/>
      </c>
      <c r="D37" s="18">
        <f>IF($A37="","",IFERROR(IF(SUMPRODUCT(('Vorgänge'!$C$7:$C$106=$A37)*('Vorgänge'!$B$7:$B$106=$B$9)*ISNUMBER('Vorgänge'!$G$7:$G$106))=0,"",SUMIFS('Vorgänge'!$G$7:$G$106,'Vorgänge'!$C$7:$C$106,$A37,'Vorgänge'!$B$7:$B$106,$B$9)),""))</f>
        <v/>
      </c>
      <c r="E37" s="32">
        <f>IF(OR($A37="",$D37=""),"",IFERROR($D37/$C37,""))</f>
        <v/>
      </c>
      <c r="F37" s="18">
        <f>IF($A37="","",IFERROR(AVERAGEIFS('Vorgänge'!$H$7:$H$106,'Vorgänge'!$C$7:$C$106,$A37,'Vorgänge'!$B$7:$B$106,$B$9),""))</f>
        <v/>
      </c>
      <c r="G37" s="33">
        <f>IF($A37="","",IFERROR(IF(SUMPRODUCT(('Vorgänge'!$C$7:$C$106=$A37)*('Vorgänge'!$B$7:$B$106=$B$9)*ISNUMBER('Vorgänge'!$I$7:$I$106))=0,"",SUMIFS('Vorgänge'!$I$7:$I$106,'Vorgänge'!$C$7:$C$106,$A37,'Vorgänge'!$B$7:$B$106,$B$9)),""))</f>
        <v/>
      </c>
      <c r="H37" s="17">
        <f>IF($A37="","",IF($D37="","Keine Vorgänge",IF(OR(AND($C37=0,$D37&gt;0),IF($E37="",FALSE,$E37&gt;=Anlagen!G30),IF($F37="",FALSE,$F37&gt;=$B$10),IF($G37="",FALSE,$G37&gt;=$B$11)),"Engpass prüfen","Unauffällig")))</f>
        <v/>
      </c>
      <c r="I37" s="21">
        <f>IF(OR($A37="",$D37=""),"",IFERROR(MAX(IF($E37="",0,$E37/Anlagen!G30),IF($F37="",0,$F37/$B$10),IF($G37="",0,$G37/$B$11)),""))</f>
        <v/>
      </c>
    </row>
    <row r="38">
      <c r="A38" s="12">
        <f>IF(Anlagen!A31="","",Anlagen!A31)</f>
        <v/>
      </c>
      <c r="B38" s="12">
        <f>IF($A38="","",Anlagen!B31)</f>
        <v/>
      </c>
      <c r="C38" s="13">
        <f>IF($A38="","",Anlagen!I31)</f>
        <v/>
      </c>
      <c r="D38" s="13">
        <f>IF($A38="","",IFERROR(IF(SUMPRODUCT(('Vorgänge'!$C$7:$C$106=$A38)*('Vorgänge'!$B$7:$B$106=$B$9)*ISNUMBER('Vorgänge'!$G$7:$G$106))=0,"",SUMIFS('Vorgänge'!$G$7:$G$106,'Vorgänge'!$C$7:$C$106,$A38,'Vorgänge'!$B$7:$B$106,$B$9)),""))</f>
        <v/>
      </c>
      <c r="E38" s="30">
        <f>IF(OR($A38="",$D38=""),"",IFERROR($D38/$C38,""))</f>
        <v/>
      </c>
      <c r="F38" s="13">
        <f>IF($A38="","",IFERROR(AVERAGEIFS('Vorgänge'!$H$7:$H$106,'Vorgänge'!$C$7:$C$106,$A38,'Vorgänge'!$B$7:$B$106,$B$9),""))</f>
        <v/>
      </c>
      <c r="G38" s="31">
        <f>IF($A38="","",IFERROR(IF(SUMPRODUCT(('Vorgänge'!$C$7:$C$106=$A38)*('Vorgänge'!$B$7:$B$106=$B$9)*ISNUMBER('Vorgänge'!$I$7:$I$106))=0,"",SUMIFS('Vorgänge'!$I$7:$I$106,'Vorgänge'!$C$7:$C$106,$A38,'Vorgänge'!$B$7:$B$106,$B$9)),""))</f>
        <v/>
      </c>
      <c r="H38" s="12">
        <f>IF($A38="","",IF($D38="","Keine Vorgänge",IF(OR(AND($C38=0,$D38&gt;0),IF($E38="",FALSE,$E38&gt;=Anlagen!G31),IF($F38="",FALSE,$F38&gt;=$B$10),IF($G38="",FALSE,$G38&gt;=$B$11)),"Engpass prüfen","Unauffällig")))</f>
        <v/>
      </c>
      <c r="I38" s="16">
        <f>IF(OR($A38="",$D38=""),"",IFERROR(MAX(IF($E38="",0,$E38/Anlagen!G31),IF($F38="",0,$F38/$B$10),IF($G38="",0,$G38/$B$11)),""))</f>
        <v/>
      </c>
    </row>
    <row r="39">
      <c r="A39" s="17">
        <f>IF(Anlagen!A32="","",Anlagen!A32)</f>
        <v/>
      </c>
      <c r="B39" s="17">
        <f>IF($A39="","",Anlagen!B32)</f>
        <v/>
      </c>
      <c r="C39" s="18">
        <f>IF($A39="","",Anlagen!I32)</f>
        <v/>
      </c>
      <c r="D39" s="18">
        <f>IF($A39="","",IFERROR(IF(SUMPRODUCT(('Vorgänge'!$C$7:$C$106=$A39)*('Vorgänge'!$B$7:$B$106=$B$9)*ISNUMBER('Vorgänge'!$G$7:$G$106))=0,"",SUMIFS('Vorgänge'!$G$7:$G$106,'Vorgänge'!$C$7:$C$106,$A39,'Vorgänge'!$B$7:$B$106,$B$9)),""))</f>
        <v/>
      </c>
      <c r="E39" s="32">
        <f>IF(OR($A39="",$D39=""),"",IFERROR($D39/$C39,""))</f>
        <v/>
      </c>
      <c r="F39" s="18">
        <f>IF($A39="","",IFERROR(AVERAGEIFS('Vorgänge'!$H$7:$H$106,'Vorgänge'!$C$7:$C$106,$A39,'Vorgänge'!$B$7:$B$106,$B$9),""))</f>
        <v/>
      </c>
      <c r="G39" s="33">
        <f>IF($A39="","",IFERROR(IF(SUMPRODUCT(('Vorgänge'!$C$7:$C$106=$A39)*('Vorgänge'!$B$7:$B$106=$B$9)*ISNUMBER('Vorgänge'!$I$7:$I$106))=0,"",SUMIFS('Vorgänge'!$I$7:$I$106,'Vorgänge'!$C$7:$C$106,$A39,'Vorgänge'!$B$7:$B$106,$B$9)),""))</f>
        <v/>
      </c>
      <c r="H39" s="17">
        <f>IF($A39="","",IF($D39="","Keine Vorgänge",IF(OR(AND($C39=0,$D39&gt;0),IF($E39="",FALSE,$E39&gt;=Anlagen!G32),IF($F39="",FALSE,$F39&gt;=$B$10),IF($G39="",FALSE,$G39&gt;=$B$11)),"Engpass prüfen","Unauffällig")))</f>
        <v/>
      </c>
      <c r="I39" s="21">
        <f>IF(OR($A39="",$D39=""),"",IFERROR(MAX(IF($E39="",0,$E39/Anlagen!G32),IF($F39="",0,$F39/$B$10),IF($G39="",0,$G39/$B$11)),""))</f>
        <v/>
      </c>
    </row>
    <row r="40">
      <c r="A40" s="12">
        <f>IF(Anlagen!A33="","",Anlagen!A33)</f>
        <v/>
      </c>
      <c r="B40" s="12">
        <f>IF($A40="","",Anlagen!B33)</f>
        <v/>
      </c>
      <c r="C40" s="13">
        <f>IF($A40="","",Anlagen!I33)</f>
        <v/>
      </c>
      <c r="D40" s="13">
        <f>IF($A40="","",IFERROR(IF(SUMPRODUCT(('Vorgänge'!$C$7:$C$106=$A40)*('Vorgänge'!$B$7:$B$106=$B$9)*ISNUMBER('Vorgänge'!$G$7:$G$106))=0,"",SUMIFS('Vorgänge'!$G$7:$G$106,'Vorgänge'!$C$7:$C$106,$A40,'Vorgänge'!$B$7:$B$106,$B$9)),""))</f>
        <v/>
      </c>
      <c r="E40" s="30">
        <f>IF(OR($A40="",$D40=""),"",IFERROR($D40/$C40,""))</f>
        <v/>
      </c>
      <c r="F40" s="13">
        <f>IF($A40="","",IFERROR(AVERAGEIFS('Vorgänge'!$H$7:$H$106,'Vorgänge'!$C$7:$C$106,$A40,'Vorgänge'!$B$7:$B$106,$B$9),""))</f>
        <v/>
      </c>
      <c r="G40" s="31">
        <f>IF($A40="","",IFERROR(IF(SUMPRODUCT(('Vorgänge'!$C$7:$C$106=$A40)*('Vorgänge'!$B$7:$B$106=$B$9)*ISNUMBER('Vorgänge'!$I$7:$I$106))=0,"",SUMIFS('Vorgänge'!$I$7:$I$106,'Vorgänge'!$C$7:$C$106,$A40,'Vorgänge'!$B$7:$B$106,$B$9)),""))</f>
        <v/>
      </c>
      <c r="H40" s="12">
        <f>IF($A40="","",IF($D40="","Keine Vorgänge",IF(OR(AND($C40=0,$D40&gt;0),IF($E40="",FALSE,$E40&gt;=Anlagen!G33),IF($F40="",FALSE,$F40&gt;=$B$10),IF($G40="",FALSE,$G40&gt;=$B$11)),"Engpass prüfen","Unauffällig")))</f>
        <v/>
      </c>
      <c r="I40" s="16">
        <f>IF(OR($A40="",$D40=""),"",IFERROR(MAX(IF($E40="",0,$E40/Anlagen!G33),IF($F40="",0,$F40/$B$10),IF($G40="",0,$G40/$B$11)),""))</f>
        <v/>
      </c>
    </row>
    <row r="41">
      <c r="A41" s="17">
        <f>IF(Anlagen!A34="","",Anlagen!A34)</f>
        <v/>
      </c>
      <c r="B41" s="17">
        <f>IF($A41="","",Anlagen!B34)</f>
        <v/>
      </c>
      <c r="C41" s="18">
        <f>IF($A41="","",Anlagen!I34)</f>
        <v/>
      </c>
      <c r="D41" s="18">
        <f>IF($A41="","",IFERROR(IF(SUMPRODUCT(('Vorgänge'!$C$7:$C$106=$A41)*('Vorgänge'!$B$7:$B$106=$B$9)*ISNUMBER('Vorgänge'!$G$7:$G$106))=0,"",SUMIFS('Vorgänge'!$G$7:$G$106,'Vorgänge'!$C$7:$C$106,$A41,'Vorgänge'!$B$7:$B$106,$B$9)),""))</f>
        <v/>
      </c>
      <c r="E41" s="32">
        <f>IF(OR($A41="",$D41=""),"",IFERROR($D41/$C41,""))</f>
        <v/>
      </c>
      <c r="F41" s="18">
        <f>IF($A41="","",IFERROR(AVERAGEIFS('Vorgänge'!$H$7:$H$106,'Vorgänge'!$C$7:$C$106,$A41,'Vorgänge'!$B$7:$B$106,$B$9),""))</f>
        <v/>
      </c>
      <c r="G41" s="33">
        <f>IF($A41="","",IFERROR(IF(SUMPRODUCT(('Vorgänge'!$C$7:$C$106=$A41)*('Vorgänge'!$B$7:$B$106=$B$9)*ISNUMBER('Vorgänge'!$I$7:$I$106))=0,"",SUMIFS('Vorgänge'!$I$7:$I$106,'Vorgänge'!$C$7:$C$106,$A41,'Vorgänge'!$B$7:$B$106,$B$9)),""))</f>
        <v/>
      </c>
      <c r="H41" s="17">
        <f>IF($A41="","",IF($D41="","Keine Vorgänge",IF(OR(AND($C41=0,$D41&gt;0),IF($E41="",FALSE,$E41&gt;=Anlagen!G34),IF($F41="",FALSE,$F41&gt;=$B$10),IF($G41="",FALSE,$G41&gt;=$B$11)),"Engpass prüfen","Unauffällig")))</f>
        <v/>
      </c>
      <c r="I41" s="21">
        <f>IF(OR($A41="",$D41=""),"",IFERROR(MAX(IF($E41="",0,$E41/Anlagen!G34),IF($F41="",0,$F41/$B$10),IF($G41="",0,$G41/$B$11)),""))</f>
        <v/>
      </c>
    </row>
    <row r="42">
      <c r="A42" s="12">
        <f>IF(Anlagen!A35="","",Anlagen!A35)</f>
        <v/>
      </c>
      <c r="B42" s="12">
        <f>IF($A42="","",Anlagen!B35)</f>
        <v/>
      </c>
      <c r="C42" s="13">
        <f>IF($A42="","",Anlagen!I35)</f>
        <v/>
      </c>
      <c r="D42" s="13">
        <f>IF($A42="","",IFERROR(IF(SUMPRODUCT(('Vorgänge'!$C$7:$C$106=$A42)*('Vorgänge'!$B$7:$B$106=$B$9)*ISNUMBER('Vorgänge'!$G$7:$G$106))=0,"",SUMIFS('Vorgänge'!$G$7:$G$106,'Vorgänge'!$C$7:$C$106,$A42,'Vorgänge'!$B$7:$B$106,$B$9)),""))</f>
        <v/>
      </c>
      <c r="E42" s="30">
        <f>IF(OR($A42="",$D42=""),"",IFERROR($D42/$C42,""))</f>
        <v/>
      </c>
      <c r="F42" s="13">
        <f>IF($A42="","",IFERROR(AVERAGEIFS('Vorgänge'!$H$7:$H$106,'Vorgänge'!$C$7:$C$106,$A42,'Vorgänge'!$B$7:$B$106,$B$9),""))</f>
        <v/>
      </c>
      <c r="G42" s="31">
        <f>IF($A42="","",IFERROR(IF(SUMPRODUCT(('Vorgänge'!$C$7:$C$106=$A42)*('Vorgänge'!$B$7:$B$106=$B$9)*ISNUMBER('Vorgänge'!$I$7:$I$106))=0,"",SUMIFS('Vorgänge'!$I$7:$I$106,'Vorgänge'!$C$7:$C$106,$A42,'Vorgänge'!$B$7:$B$106,$B$9)),""))</f>
        <v/>
      </c>
      <c r="H42" s="12">
        <f>IF($A42="","",IF($D42="","Keine Vorgänge",IF(OR(AND($C42=0,$D42&gt;0),IF($E42="",FALSE,$E42&gt;=Anlagen!G35),IF($F42="",FALSE,$F42&gt;=$B$10),IF($G42="",FALSE,$G42&gt;=$B$11)),"Engpass prüfen","Unauffällig")))</f>
        <v/>
      </c>
      <c r="I42" s="16">
        <f>IF(OR($A42="",$D42=""),"",IFERROR(MAX(IF($E42="",0,$E42/Anlagen!G35),IF($F42="",0,$F42/$B$10),IF($G42="",0,$G42/$B$11)),""))</f>
        <v/>
      </c>
    </row>
    <row r="43">
      <c r="A43" s="17">
        <f>IF(Anlagen!A36="","",Anlagen!A36)</f>
        <v/>
      </c>
      <c r="B43" s="17">
        <f>IF($A43="","",Anlagen!B36)</f>
        <v/>
      </c>
      <c r="C43" s="18">
        <f>IF($A43="","",Anlagen!I36)</f>
        <v/>
      </c>
      <c r="D43" s="18">
        <f>IF($A43="","",IFERROR(IF(SUMPRODUCT(('Vorgänge'!$C$7:$C$106=$A43)*('Vorgänge'!$B$7:$B$106=$B$9)*ISNUMBER('Vorgänge'!$G$7:$G$106))=0,"",SUMIFS('Vorgänge'!$G$7:$G$106,'Vorgänge'!$C$7:$C$106,$A43,'Vorgänge'!$B$7:$B$106,$B$9)),""))</f>
        <v/>
      </c>
      <c r="E43" s="32">
        <f>IF(OR($A43="",$D43=""),"",IFERROR($D43/$C43,""))</f>
        <v/>
      </c>
      <c r="F43" s="18">
        <f>IF($A43="","",IFERROR(AVERAGEIFS('Vorgänge'!$H$7:$H$106,'Vorgänge'!$C$7:$C$106,$A43,'Vorgänge'!$B$7:$B$106,$B$9),""))</f>
        <v/>
      </c>
      <c r="G43" s="33">
        <f>IF($A43="","",IFERROR(IF(SUMPRODUCT(('Vorgänge'!$C$7:$C$106=$A43)*('Vorgänge'!$B$7:$B$106=$B$9)*ISNUMBER('Vorgänge'!$I$7:$I$106))=0,"",SUMIFS('Vorgänge'!$I$7:$I$106,'Vorgänge'!$C$7:$C$106,$A43,'Vorgänge'!$B$7:$B$106,$B$9)),""))</f>
        <v/>
      </c>
      <c r="H43" s="17">
        <f>IF($A43="","",IF($D43="","Keine Vorgänge",IF(OR(AND($C43=0,$D43&gt;0),IF($E43="",FALSE,$E43&gt;=Anlagen!G36),IF($F43="",FALSE,$F43&gt;=$B$10),IF($G43="",FALSE,$G43&gt;=$B$11)),"Engpass prüfen","Unauffällig")))</f>
        <v/>
      </c>
      <c r="I43" s="21">
        <f>IF(OR($A43="",$D43=""),"",IFERROR(MAX(IF($E43="",0,$E43/Anlagen!G36),IF($F43="",0,$F43/$B$10),IF($G43="",0,$G43/$B$11)),""))</f>
        <v/>
      </c>
    </row>
    <row r="44">
      <c r="A44" s="12">
        <f>IF(Anlagen!A37="","",Anlagen!A37)</f>
        <v/>
      </c>
      <c r="B44" s="12">
        <f>IF($A44="","",Anlagen!B37)</f>
        <v/>
      </c>
      <c r="C44" s="13">
        <f>IF($A44="","",Anlagen!I37)</f>
        <v/>
      </c>
      <c r="D44" s="13">
        <f>IF($A44="","",IFERROR(IF(SUMPRODUCT(('Vorgänge'!$C$7:$C$106=$A44)*('Vorgänge'!$B$7:$B$106=$B$9)*ISNUMBER('Vorgänge'!$G$7:$G$106))=0,"",SUMIFS('Vorgänge'!$G$7:$G$106,'Vorgänge'!$C$7:$C$106,$A44,'Vorgänge'!$B$7:$B$106,$B$9)),""))</f>
        <v/>
      </c>
      <c r="E44" s="30">
        <f>IF(OR($A44="",$D44=""),"",IFERROR($D44/$C44,""))</f>
        <v/>
      </c>
      <c r="F44" s="13">
        <f>IF($A44="","",IFERROR(AVERAGEIFS('Vorgänge'!$H$7:$H$106,'Vorgänge'!$C$7:$C$106,$A44,'Vorgänge'!$B$7:$B$106,$B$9),""))</f>
        <v/>
      </c>
      <c r="G44" s="31">
        <f>IF($A44="","",IFERROR(IF(SUMPRODUCT(('Vorgänge'!$C$7:$C$106=$A44)*('Vorgänge'!$B$7:$B$106=$B$9)*ISNUMBER('Vorgänge'!$I$7:$I$106))=0,"",SUMIFS('Vorgänge'!$I$7:$I$106,'Vorgänge'!$C$7:$C$106,$A44,'Vorgänge'!$B$7:$B$106,$B$9)),""))</f>
        <v/>
      </c>
      <c r="H44" s="12">
        <f>IF($A44="","",IF($D44="","Keine Vorgänge",IF(OR(AND($C44=0,$D44&gt;0),IF($E44="",FALSE,$E44&gt;=Anlagen!G37),IF($F44="",FALSE,$F44&gt;=$B$10),IF($G44="",FALSE,$G44&gt;=$B$11)),"Engpass prüfen","Unauffällig")))</f>
        <v/>
      </c>
      <c r="I44" s="16">
        <f>IF(OR($A44="",$D44=""),"",IFERROR(MAX(IF($E44="",0,$E44/Anlagen!G37),IF($F44="",0,$F44/$B$10),IF($G44="",0,$G44/$B$11)),""))</f>
        <v/>
      </c>
    </row>
    <row r="45">
      <c r="A45" s="17">
        <f>IF(Anlagen!A38="","",Anlagen!A38)</f>
        <v/>
      </c>
      <c r="B45" s="17">
        <f>IF($A45="","",Anlagen!B38)</f>
        <v/>
      </c>
      <c r="C45" s="18">
        <f>IF($A45="","",Anlagen!I38)</f>
        <v/>
      </c>
      <c r="D45" s="18">
        <f>IF($A45="","",IFERROR(IF(SUMPRODUCT(('Vorgänge'!$C$7:$C$106=$A45)*('Vorgänge'!$B$7:$B$106=$B$9)*ISNUMBER('Vorgänge'!$G$7:$G$106))=0,"",SUMIFS('Vorgänge'!$G$7:$G$106,'Vorgänge'!$C$7:$C$106,$A45,'Vorgänge'!$B$7:$B$106,$B$9)),""))</f>
        <v/>
      </c>
      <c r="E45" s="32">
        <f>IF(OR($A45="",$D45=""),"",IFERROR($D45/$C45,""))</f>
        <v/>
      </c>
      <c r="F45" s="18">
        <f>IF($A45="","",IFERROR(AVERAGEIFS('Vorgänge'!$H$7:$H$106,'Vorgänge'!$C$7:$C$106,$A45,'Vorgänge'!$B$7:$B$106,$B$9),""))</f>
        <v/>
      </c>
      <c r="G45" s="33">
        <f>IF($A45="","",IFERROR(IF(SUMPRODUCT(('Vorgänge'!$C$7:$C$106=$A45)*('Vorgänge'!$B$7:$B$106=$B$9)*ISNUMBER('Vorgänge'!$I$7:$I$106))=0,"",SUMIFS('Vorgänge'!$I$7:$I$106,'Vorgänge'!$C$7:$C$106,$A45,'Vorgänge'!$B$7:$B$106,$B$9)),""))</f>
        <v/>
      </c>
      <c r="H45" s="17">
        <f>IF($A45="","",IF($D45="","Keine Vorgänge",IF(OR(AND($C45=0,$D45&gt;0),IF($E45="",FALSE,$E45&gt;=Anlagen!G38),IF($F45="",FALSE,$F45&gt;=$B$10),IF($G45="",FALSE,$G45&gt;=$B$11)),"Engpass prüfen","Unauffällig")))</f>
        <v/>
      </c>
      <c r="I45" s="21">
        <f>IF(OR($A45="",$D45=""),"",IFERROR(MAX(IF($E45="",0,$E45/Anlagen!G38),IF($F45="",0,$F45/$B$10),IF($G45="",0,$G45/$B$11)),""))</f>
        <v/>
      </c>
    </row>
    <row r="46">
      <c r="A46" s="12">
        <f>IF(Anlagen!A39="","",Anlagen!A39)</f>
        <v/>
      </c>
      <c r="B46" s="12">
        <f>IF($A46="","",Anlagen!B39)</f>
        <v/>
      </c>
      <c r="C46" s="13">
        <f>IF($A46="","",Anlagen!I39)</f>
        <v/>
      </c>
      <c r="D46" s="13">
        <f>IF($A46="","",IFERROR(IF(SUMPRODUCT(('Vorgänge'!$C$7:$C$106=$A46)*('Vorgänge'!$B$7:$B$106=$B$9)*ISNUMBER('Vorgänge'!$G$7:$G$106))=0,"",SUMIFS('Vorgänge'!$G$7:$G$106,'Vorgänge'!$C$7:$C$106,$A46,'Vorgänge'!$B$7:$B$106,$B$9)),""))</f>
        <v/>
      </c>
      <c r="E46" s="30">
        <f>IF(OR($A46="",$D46=""),"",IFERROR($D46/$C46,""))</f>
        <v/>
      </c>
      <c r="F46" s="13">
        <f>IF($A46="","",IFERROR(AVERAGEIFS('Vorgänge'!$H$7:$H$106,'Vorgänge'!$C$7:$C$106,$A46,'Vorgänge'!$B$7:$B$106,$B$9),""))</f>
        <v/>
      </c>
      <c r="G46" s="31">
        <f>IF($A46="","",IFERROR(IF(SUMPRODUCT(('Vorgänge'!$C$7:$C$106=$A46)*('Vorgänge'!$B$7:$B$106=$B$9)*ISNUMBER('Vorgänge'!$I$7:$I$106))=0,"",SUMIFS('Vorgänge'!$I$7:$I$106,'Vorgänge'!$C$7:$C$106,$A46,'Vorgänge'!$B$7:$B$106,$B$9)),""))</f>
        <v/>
      </c>
      <c r="H46" s="12">
        <f>IF($A46="","",IF($D46="","Keine Vorgänge",IF(OR(AND($C46=0,$D46&gt;0),IF($E46="",FALSE,$E46&gt;=Anlagen!G39),IF($F46="",FALSE,$F46&gt;=$B$10),IF($G46="",FALSE,$G46&gt;=$B$11)),"Engpass prüfen","Unauffällig")))</f>
        <v/>
      </c>
      <c r="I46" s="16">
        <f>IF(OR($A46="",$D46=""),"",IFERROR(MAX(IF($E46="",0,$E46/Anlagen!G39),IF($F46="",0,$F46/$B$10),IF($G46="",0,$G46/$B$11)),""))</f>
        <v/>
      </c>
    </row>
    <row r="47">
      <c r="A47" s="17">
        <f>IF(Anlagen!A40="","",Anlagen!A40)</f>
        <v/>
      </c>
      <c r="B47" s="17">
        <f>IF($A47="","",Anlagen!B40)</f>
        <v/>
      </c>
      <c r="C47" s="18">
        <f>IF($A47="","",Anlagen!I40)</f>
        <v/>
      </c>
      <c r="D47" s="18">
        <f>IF($A47="","",IFERROR(IF(SUMPRODUCT(('Vorgänge'!$C$7:$C$106=$A47)*('Vorgänge'!$B$7:$B$106=$B$9)*ISNUMBER('Vorgänge'!$G$7:$G$106))=0,"",SUMIFS('Vorgänge'!$G$7:$G$106,'Vorgänge'!$C$7:$C$106,$A47,'Vorgänge'!$B$7:$B$106,$B$9)),""))</f>
        <v/>
      </c>
      <c r="E47" s="32">
        <f>IF(OR($A47="",$D47=""),"",IFERROR($D47/$C47,""))</f>
        <v/>
      </c>
      <c r="F47" s="18">
        <f>IF($A47="","",IFERROR(AVERAGEIFS('Vorgänge'!$H$7:$H$106,'Vorgänge'!$C$7:$C$106,$A47,'Vorgänge'!$B$7:$B$106,$B$9),""))</f>
        <v/>
      </c>
      <c r="G47" s="33">
        <f>IF($A47="","",IFERROR(IF(SUMPRODUCT(('Vorgänge'!$C$7:$C$106=$A47)*('Vorgänge'!$B$7:$B$106=$B$9)*ISNUMBER('Vorgänge'!$I$7:$I$106))=0,"",SUMIFS('Vorgänge'!$I$7:$I$106,'Vorgänge'!$C$7:$C$106,$A47,'Vorgänge'!$B$7:$B$106,$B$9)),""))</f>
        <v/>
      </c>
      <c r="H47" s="17">
        <f>IF($A47="","",IF($D47="","Keine Vorgänge",IF(OR(AND($C47=0,$D47&gt;0),IF($E47="",FALSE,$E47&gt;=Anlagen!G40),IF($F47="",FALSE,$F47&gt;=$B$10),IF($G47="",FALSE,$G47&gt;=$B$11)),"Engpass prüfen","Unauffällig")))</f>
        <v/>
      </c>
      <c r="I47" s="21">
        <f>IF(OR($A47="",$D47=""),"",IFERROR(MAX(IF($E47="",0,$E47/Anlagen!G40),IF($F47="",0,$F47/$B$10),IF($G47="",0,$G47/$B$11)),""))</f>
        <v/>
      </c>
    </row>
    <row r="48">
      <c r="A48" s="12">
        <f>IF(Anlagen!A41="","",Anlagen!A41)</f>
        <v/>
      </c>
      <c r="B48" s="12">
        <f>IF($A48="","",Anlagen!B41)</f>
        <v/>
      </c>
      <c r="C48" s="13">
        <f>IF($A48="","",Anlagen!I41)</f>
        <v/>
      </c>
      <c r="D48" s="13">
        <f>IF($A48="","",IFERROR(IF(SUMPRODUCT(('Vorgänge'!$C$7:$C$106=$A48)*('Vorgänge'!$B$7:$B$106=$B$9)*ISNUMBER('Vorgänge'!$G$7:$G$106))=0,"",SUMIFS('Vorgänge'!$G$7:$G$106,'Vorgänge'!$C$7:$C$106,$A48,'Vorgänge'!$B$7:$B$106,$B$9)),""))</f>
        <v/>
      </c>
      <c r="E48" s="30">
        <f>IF(OR($A48="",$D48=""),"",IFERROR($D48/$C48,""))</f>
        <v/>
      </c>
      <c r="F48" s="13">
        <f>IF($A48="","",IFERROR(AVERAGEIFS('Vorgänge'!$H$7:$H$106,'Vorgänge'!$C$7:$C$106,$A48,'Vorgänge'!$B$7:$B$106,$B$9),""))</f>
        <v/>
      </c>
      <c r="G48" s="31">
        <f>IF($A48="","",IFERROR(IF(SUMPRODUCT(('Vorgänge'!$C$7:$C$106=$A48)*('Vorgänge'!$B$7:$B$106=$B$9)*ISNUMBER('Vorgänge'!$I$7:$I$106))=0,"",SUMIFS('Vorgänge'!$I$7:$I$106,'Vorgänge'!$C$7:$C$106,$A48,'Vorgänge'!$B$7:$B$106,$B$9)),""))</f>
        <v/>
      </c>
      <c r="H48" s="12">
        <f>IF($A48="","",IF($D48="","Keine Vorgänge",IF(OR(AND($C48=0,$D48&gt;0),IF($E48="",FALSE,$E48&gt;=Anlagen!G41),IF($F48="",FALSE,$F48&gt;=$B$10),IF($G48="",FALSE,$G48&gt;=$B$11)),"Engpass prüfen","Unauffällig")))</f>
        <v/>
      </c>
      <c r="I48" s="16">
        <f>IF(OR($A48="",$D48=""),"",IFERROR(MAX(IF($E48="",0,$E48/Anlagen!G41),IF($F48="",0,$F48/$B$10),IF($G48="",0,$G48/$B$11)),""))</f>
        <v/>
      </c>
    </row>
    <row r="49">
      <c r="A49" s="17">
        <f>IF(Anlagen!A42="","",Anlagen!A42)</f>
        <v/>
      </c>
      <c r="B49" s="17">
        <f>IF($A49="","",Anlagen!B42)</f>
        <v/>
      </c>
      <c r="C49" s="18">
        <f>IF($A49="","",Anlagen!I42)</f>
        <v/>
      </c>
      <c r="D49" s="18">
        <f>IF($A49="","",IFERROR(IF(SUMPRODUCT(('Vorgänge'!$C$7:$C$106=$A49)*('Vorgänge'!$B$7:$B$106=$B$9)*ISNUMBER('Vorgänge'!$G$7:$G$106))=0,"",SUMIFS('Vorgänge'!$G$7:$G$106,'Vorgänge'!$C$7:$C$106,$A49,'Vorgänge'!$B$7:$B$106,$B$9)),""))</f>
        <v/>
      </c>
      <c r="E49" s="32">
        <f>IF(OR($A49="",$D49=""),"",IFERROR($D49/$C49,""))</f>
        <v/>
      </c>
      <c r="F49" s="18">
        <f>IF($A49="","",IFERROR(AVERAGEIFS('Vorgänge'!$H$7:$H$106,'Vorgänge'!$C$7:$C$106,$A49,'Vorgänge'!$B$7:$B$106,$B$9),""))</f>
        <v/>
      </c>
      <c r="G49" s="33">
        <f>IF($A49="","",IFERROR(IF(SUMPRODUCT(('Vorgänge'!$C$7:$C$106=$A49)*('Vorgänge'!$B$7:$B$106=$B$9)*ISNUMBER('Vorgänge'!$I$7:$I$106))=0,"",SUMIFS('Vorgänge'!$I$7:$I$106,'Vorgänge'!$C$7:$C$106,$A49,'Vorgänge'!$B$7:$B$106,$B$9)),""))</f>
        <v/>
      </c>
      <c r="H49" s="17">
        <f>IF($A49="","",IF($D49="","Keine Vorgänge",IF(OR(AND($C49=0,$D49&gt;0),IF($E49="",FALSE,$E49&gt;=Anlagen!G42),IF($F49="",FALSE,$F49&gt;=$B$10),IF($G49="",FALSE,$G49&gt;=$B$11)),"Engpass prüfen","Unauffällig")))</f>
        <v/>
      </c>
      <c r="I49" s="21">
        <f>IF(OR($A49="",$D49=""),"",IFERROR(MAX(IF($E49="",0,$E49/Anlagen!G42),IF($F49="",0,$F49/$B$10),IF($G49="",0,$G49/$B$11)),""))</f>
        <v/>
      </c>
    </row>
    <row r="50">
      <c r="A50" s="12">
        <f>IF(Anlagen!A43="","",Anlagen!A43)</f>
        <v/>
      </c>
      <c r="B50" s="12">
        <f>IF($A50="","",Anlagen!B43)</f>
        <v/>
      </c>
      <c r="C50" s="13">
        <f>IF($A50="","",Anlagen!I43)</f>
        <v/>
      </c>
      <c r="D50" s="13">
        <f>IF($A50="","",IFERROR(IF(SUMPRODUCT(('Vorgänge'!$C$7:$C$106=$A50)*('Vorgänge'!$B$7:$B$106=$B$9)*ISNUMBER('Vorgänge'!$G$7:$G$106))=0,"",SUMIFS('Vorgänge'!$G$7:$G$106,'Vorgänge'!$C$7:$C$106,$A50,'Vorgänge'!$B$7:$B$106,$B$9)),""))</f>
        <v/>
      </c>
      <c r="E50" s="30">
        <f>IF(OR($A50="",$D50=""),"",IFERROR($D50/$C50,""))</f>
        <v/>
      </c>
      <c r="F50" s="13">
        <f>IF($A50="","",IFERROR(AVERAGEIFS('Vorgänge'!$H$7:$H$106,'Vorgänge'!$C$7:$C$106,$A50,'Vorgänge'!$B$7:$B$106,$B$9),""))</f>
        <v/>
      </c>
      <c r="G50" s="31">
        <f>IF($A50="","",IFERROR(IF(SUMPRODUCT(('Vorgänge'!$C$7:$C$106=$A50)*('Vorgänge'!$B$7:$B$106=$B$9)*ISNUMBER('Vorgänge'!$I$7:$I$106))=0,"",SUMIFS('Vorgänge'!$I$7:$I$106,'Vorgänge'!$C$7:$C$106,$A50,'Vorgänge'!$B$7:$B$106,$B$9)),""))</f>
        <v/>
      </c>
      <c r="H50" s="12">
        <f>IF($A50="","",IF($D50="","Keine Vorgänge",IF(OR(AND($C50=0,$D50&gt;0),IF($E50="",FALSE,$E50&gt;=Anlagen!G43),IF($F50="",FALSE,$F50&gt;=$B$10),IF($G50="",FALSE,$G50&gt;=$B$11)),"Engpass prüfen","Unauffällig")))</f>
        <v/>
      </c>
      <c r="I50" s="16">
        <f>IF(OR($A50="",$D50=""),"",IFERROR(MAX(IF($E50="",0,$E50/Anlagen!G43),IF($F50="",0,$F50/$B$10),IF($G50="",0,$G50/$B$11)),""))</f>
        <v/>
      </c>
    </row>
    <row r="51">
      <c r="A51" s="17">
        <f>IF(Anlagen!A44="","",Anlagen!A44)</f>
        <v/>
      </c>
      <c r="B51" s="17">
        <f>IF($A51="","",Anlagen!B44)</f>
        <v/>
      </c>
      <c r="C51" s="18">
        <f>IF($A51="","",Anlagen!I44)</f>
        <v/>
      </c>
      <c r="D51" s="18">
        <f>IF($A51="","",IFERROR(IF(SUMPRODUCT(('Vorgänge'!$C$7:$C$106=$A51)*('Vorgänge'!$B$7:$B$106=$B$9)*ISNUMBER('Vorgänge'!$G$7:$G$106))=0,"",SUMIFS('Vorgänge'!$G$7:$G$106,'Vorgänge'!$C$7:$C$106,$A51,'Vorgänge'!$B$7:$B$106,$B$9)),""))</f>
        <v/>
      </c>
      <c r="E51" s="32">
        <f>IF(OR($A51="",$D51=""),"",IFERROR($D51/$C51,""))</f>
        <v/>
      </c>
      <c r="F51" s="18">
        <f>IF($A51="","",IFERROR(AVERAGEIFS('Vorgänge'!$H$7:$H$106,'Vorgänge'!$C$7:$C$106,$A51,'Vorgänge'!$B$7:$B$106,$B$9),""))</f>
        <v/>
      </c>
      <c r="G51" s="33">
        <f>IF($A51="","",IFERROR(IF(SUMPRODUCT(('Vorgänge'!$C$7:$C$106=$A51)*('Vorgänge'!$B$7:$B$106=$B$9)*ISNUMBER('Vorgänge'!$I$7:$I$106))=0,"",SUMIFS('Vorgänge'!$I$7:$I$106,'Vorgänge'!$C$7:$C$106,$A51,'Vorgänge'!$B$7:$B$106,$B$9)),""))</f>
        <v/>
      </c>
      <c r="H51" s="17">
        <f>IF($A51="","",IF($D51="","Keine Vorgänge",IF(OR(AND($C51=0,$D51&gt;0),IF($E51="",FALSE,$E51&gt;=Anlagen!G44),IF($F51="",FALSE,$F51&gt;=$B$10),IF($G51="",FALSE,$G51&gt;=$B$11)),"Engpass prüfen","Unauffällig")))</f>
        <v/>
      </c>
      <c r="I51" s="21">
        <f>IF(OR($A51="",$D51=""),"",IFERROR(MAX(IF($E51="",0,$E51/Anlagen!G44),IF($F51="",0,$F51/$B$10),IF($G51="",0,$G51/$B$11)),""))</f>
        <v/>
      </c>
    </row>
    <row r="52">
      <c r="A52" s="12">
        <f>IF(Anlagen!A45="","",Anlagen!A45)</f>
        <v/>
      </c>
      <c r="B52" s="12">
        <f>IF($A52="","",Anlagen!B45)</f>
        <v/>
      </c>
      <c r="C52" s="13">
        <f>IF($A52="","",Anlagen!I45)</f>
        <v/>
      </c>
      <c r="D52" s="13">
        <f>IF($A52="","",IFERROR(IF(SUMPRODUCT(('Vorgänge'!$C$7:$C$106=$A52)*('Vorgänge'!$B$7:$B$106=$B$9)*ISNUMBER('Vorgänge'!$G$7:$G$106))=0,"",SUMIFS('Vorgänge'!$G$7:$G$106,'Vorgänge'!$C$7:$C$106,$A52,'Vorgänge'!$B$7:$B$106,$B$9)),""))</f>
        <v/>
      </c>
      <c r="E52" s="30">
        <f>IF(OR($A52="",$D52=""),"",IFERROR($D52/$C52,""))</f>
        <v/>
      </c>
      <c r="F52" s="13">
        <f>IF($A52="","",IFERROR(AVERAGEIFS('Vorgänge'!$H$7:$H$106,'Vorgänge'!$C$7:$C$106,$A52,'Vorgänge'!$B$7:$B$106,$B$9),""))</f>
        <v/>
      </c>
      <c r="G52" s="31">
        <f>IF($A52="","",IFERROR(IF(SUMPRODUCT(('Vorgänge'!$C$7:$C$106=$A52)*('Vorgänge'!$B$7:$B$106=$B$9)*ISNUMBER('Vorgänge'!$I$7:$I$106))=0,"",SUMIFS('Vorgänge'!$I$7:$I$106,'Vorgänge'!$C$7:$C$106,$A52,'Vorgänge'!$B$7:$B$106,$B$9)),""))</f>
        <v/>
      </c>
      <c r="H52" s="12">
        <f>IF($A52="","",IF($D52="","Keine Vorgänge",IF(OR(AND($C52=0,$D52&gt;0),IF($E52="",FALSE,$E52&gt;=Anlagen!G45),IF($F52="",FALSE,$F52&gt;=$B$10),IF($G52="",FALSE,$G52&gt;=$B$11)),"Engpass prüfen","Unauffällig")))</f>
        <v/>
      </c>
      <c r="I52" s="16">
        <f>IF(OR($A52="",$D52=""),"",IFERROR(MAX(IF($E52="",0,$E52/Anlagen!G45),IF($F52="",0,$F52/$B$10),IF($G52="",0,$G52/$B$11)),""))</f>
        <v/>
      </c>
    </row>
    <row r="53">
      <c r="A53" s="17">
        <f>IF(Anlagen!A46="","",Anlagen!A46)</f>
        <v/>
      </c>
      <c r="B53" s="17">
        <f>IF($A53="","",Anlagen!B46)</f>
        <v/>
      </c>
      <c r="C53" s="18">
        <f>IF($A53="","",Anlagen!I46)</f>
        <v/>
      </c>
      <c r="D53" s="18">
        <f>IF($A53="","",IFERROR(IF(SUMPRODUCT(('Vorgänge'!$C$7:$C$106=$A53)*('Vorgänge'!$B$7:$B$106=$B$9)*ISNUMBER('Vorgänge'!$G$7:$G$106))=0,"",SUMIFS('Vorgänge'!$G$7:$G$106,'Vorgänge'!$C$7:$C$106,$A53,'Vorgänge'!$B$7:$B$106,$B$9)),""))</f>
        <v/>
      </c>
      <c r="E53" s="32">
        <f>IF(OR($A53="",$D53=""),"",IFERROR($D53/$C53,""))</f>
        <v/>
      </c>
      <c r="F53" s="18">
        <f>IF($A53="","",IFERROR(AVERAGEIFS('Vorgänge'!$H$7:$H$106,'Vorgänge'!$C$7:$C$106,$A53,'Vorgänge'!$B$7:$B$106,$B$9),""))</f>
        <v/>
      </c>
      <c r="G53" s="33">
        <f>IF($A53="","",IFERROR(IF(SUMPRODUCT(('Vorgänge'!$C$7:$C$106=$A53)*('Vorgänge'!$B$7:$B$106=$B$9)*ISNUMBER('Vorgänge'!$I$7:$I$106))=0,"",SUMIFS('Vorgänge'!$I$7:$I$106,'Vorgänge'!$C$7:$C$106,$A53,'Vorgänge'!$B$7:$B$106,$B$9)),""))</f>
        <v/>
      </c>
      <c r="H53" s="17">
        <f>IF($A53="","",IF($D53="","Keine Vorgänge",IF(OR(AND($C53=0,$D53&gt;0),IF($E53="",FALSE,$E53&gt;=Anlagen!G46),IF($F53="",FALSE,$F53&gt;=$B$10),IF($G53="",FALSE,$G53&gt;=$B$11)),"Engpass prüfen","Unauffällig")))</f>
        <v/>
      </c>
      <c r="I53" s="21">
        <f>IF(OR($A53="",$D53=""),"",IFERROR(MAX(IF($E53="",0,$E53/Anlagen!G46),IF($F53="",0,$F53/$B$10),IF($G53="",0,$G53/$B$11)),""))</f>
        <v/>
      </c>
    </row>
    <row r="54">
      <c r="A54" s="12">
        <f>IF(Anlagen!A47="","",Anlagen!A47)</f>
        <v/>
      </c>
      <c r="B54" s="12">
        <f>IF($A54="","",Anlagen!B47)</f>
        <v/>
      </c>
      <c r="C54" s="13">
        <f>IF($A54="","",Anlagen!I47)</f>
        <v/>
      </c>
      <c r="D54" s="13">
        <f>IF($A54="","",IFERROR(IF(SUMPRODUCT(('Vorgänge'!$C$7:$C$106=$A54)*('Vorgänge'!$B$7:$B$106=$B$9)*ISNUMBER('Vorgänge'!$G$7:$G$106))=0,"",SUMIFS('Vorgänge'!$G$7:$G$106,'Vorgänge'!$C$7:$C$106,$A54,'Vorgänge'!$B$7:$B$106,$B$9)),""))</f>
        <v/>
      </c>
      <c r="E54" s="30">
        <f>IF(OR($A54="",$D54=""),"",IFERROR($D54/$C54,""))</f>
        <v/>
      </c>
      <c r="F54" s="13">
        <f>IF($A54="","",IFERROR(AVERAGEIFS('Vorgänge'!$H$7:$H$106,'Vorgänge'!$C$7:$C$106,$A54,'Vorgänge'!$B$7:$B$106,$B$9),""))</f>
        <v/>
      </c>
      <c r="G54" s="31">
        <f>IF($A54="","",IFERROR(IF(SUMPRODUCT(('Vorgänge'!$C$7:$C$106=$A54)*('Vorgänge'!$B$7:$B$106=$B$9)*ISNUMBER('Vorgänge'!$I$7:$I$106))=0,"",SUMIFS('Vorgänge'!$I$7:$I$106,'Vorgänge'!$C$7:$C$106,$A54,'Vorgänge'!$B$7:$B$106,$B$9)),""))</f>
        <v/>
      </c>
      <c r="H54" s="12">
        <f>IF($A54="","",IF($D54="","Keine Vorgänge",IF(OR(AND($C54=0,$D54&gt;0),IF($E54="",FALSE,$E54&gt;=Anlagen!G47),IF($F54="",FALSE,$F54&gt;=$B$10),IF($G54="",FALSE,$G54&gt;=$B$11)),"Engpass prüfen","Unauffällig")))</f>
        <v/>
      </c>
      <c r="I54" s="16">
        <f>IF(OR($A54="",$D54=""),"",IFERROR(MAX(IF($E54="",0,$E54/Anlagen!G47),IF($F54="",0,$F54/$B$10),IF($G54="",0,$G54/$B$11)),""))</f>
        <v/>
      </c>
    </row>
    <row r="55">
      <c r="A55" s="17">
        <f>IF(Anlagen!A48="","",Anlagen!A48)</f>
        <v/>
      </c>
      <c r="B55" s="17">
        <f>IF($A55="","",Anlagen!B48)</f>
        <v/>
      </c>
      <c r="C55" s="18">
        <f>IF($A55="","",Anlagen!I48)</f>
        <v/>
      </c>
      <c r="D55" s="18">
        <f>IF($A55="","",IFERROR(IF(SUMPRODUCT(('Vorgänge'!$C$7:$C$106=$A55)*('Vorgänge'!$B$7:$B$106=$B$9)*ISNUMBER('Vorgänge'!$G$7:$G$106))=0,"",SUMIFS('Vorgänge'!$G$7:$G$106,'Vorgänge'!$C$7:$C$106,$A55,'Vorgänge'!$B$7:$B$106,$B$9)),""))</f>
        <v/>
      </c>
      <c r="E55" s="32">
        <f>IF(OR($A55="",$D55=""),"",IFERROR($D55/$C55,""))</f>
        <v/>
      </c>
      <c r="F55" s="18">
        <f>IF($A55="","",IFERROR(AVERAGEIFS('Vorgänge'!$H$7:$H$106,'Vorgänge'!$C$7:$C$106,$A55,'Vorgänge'!$B$7:$B$106,$B$9),""))</f>
        <v/>
      </c>
      <c r="G55" s="33">
        <f>IF($A55="","",IFERROR(IF(SUMPRODUCT(('Vorgänge'!$C$7:$C$106=$A55)*('Vorgänge'!$B$7:$B$106=$B$9)*ISNUMBER('Vorgänge'!$I$7:$I$106))=0,"",SUMIFS('Vorgänge'!$I$7:$I$106,'Vorgänge'!$C$7:$C$106,$A55,'Vorgänge'!$B$7:$B$106,$B$9)),""))</f>
        <v/>
      </c>
      <c r="H55" s="17">
        <f>IF($A55="","",IF($D55="","Keine Vorgänge",IF(OR(AND($C55=0,$D55&gt;0),IF($E55="",FALSE,$E55&gt;=Anlagen!G48),IF($F55="",FALSE,$F55&gt;=$B$10),IF($G55="",FALSE,$G55&gt;=$B$11)),"Engpass prüfen","Unauffällig")))</f>
        <v/>
      </c>
      <c r="I55" s="21">
        <f>IF(OR($A55="",$D55=""),"",IFERROR(MAX(IF($E55="",0,$E55/Anlagen!G48),IF($F55="",0,$F55/$B$10),IF($G55="",0,$G55/$B$11)),""))</f>
        <v/>
      </c>
    </row>
    <row r="56">
      <c r="A56" s="12">
        <f>IF(Anlagen!A49="","",Anlagen!A49)</f>
        <v/>
      </c>
      <c r="B56" s="12">
        <f>IF($A56="","",Anlagen!B49)</f>
        <v/>
      </c>
      <c r="C56" s="13">
        <f>IF($A56="","",Anlagen!I49)</f>
        <v/>
      </c>
      <c r="D56" s="13">
        <f>IF($A56="","",IFERROR(IF(SUMPRODUCT(('Vorgänge'!$C$7:$C$106=$A56)*('Vorgänge'!$B$7:$B$106=$B$9)*ISNUMBER('Vorgänge'!$G$7:$G$106))=0,"",SUMIFS('Vorgänge'!$G$7:$G$106,'Vorgänge'!$C$7:$C$106,$A56,'Vorgänge'!$B$7:$B$106,$B$9)),""))</f>
        <v/>
      </c>
      <c r="E56" s="30">
        <f>IF(OR($A56="",$D56=""),"",IFERROR($D56/$C56,""))</f>
        <v/>
      </c>
      <c r="F56" s="13">
        <f>IF($A56="","",IFERROR(AVERAGEIFS('Vorgänge'!$H$7:$H$106,'Vorgänge'!$C$7:$C$106,$A56,'Vorgänge'!$B$7:$B$106,$B$9),""))</f>
        <v/>
      </c>
      <c r="G56" s="31">
        <f>IF($A56="","",IFERROR(IF(SUMPRODUCT(('Vorgänge'!$C$7:$C$106=$A56)*('Vorgänge'!$B$7:$B$106=$B$9)*ISNUMBER('Vorgänge'!$I$7:$I$106))=0,"",SUMIFS('Vorgänge'!$I$7:$I$106,'Vorgänge'!$C$7:$C$106,$A56,'Vorgänge'!$B$7:$B$106,$B$9)),""))</f>
        <v/>
      </c>
      <c r="H56" s="12">
        <f>IF($A56="","",IF($D56="","Keine Vorgänge",IF(OR(AND($C56=0,$D56&gt;0),IF($E56="",FALSE,$E56&gt;=Anlagen!G49),IF($F56="",FALSE,$F56&gt;=$B$10),IF($G56="",FALSE,$G56&gt;=$B$11)),"Engpass prüfen","Unauffällig")))</f>
        <v/>
      </c>
      <c r="I56" s="16">
        <f>IF(OR($A56="",$D56=""),"",IFERROR(MAX(IF($E56="",0,$E56/Anlagen!G49),IF($F56="",0,$F56/$B$10),IF($G56="",0,$G56/$B$11)),""))</f>
        <v/>
      </c>
    </row>
    <row r="57">
      <c r="A57" s="17">
        <f>IF(Anlagen!A50="","",Anlagen!A50)</f>
        <v/>
      </c>
      <c r="B57" s="17">
        <f>IF($A57="","",Anlagen!B50)</f>
        <v/>
      </c>
      <c r="C57" s="18">
        <f>IF($A57="","",Anlagen!I50)</f>
        <v/>
      </c>
      <c r="D57" s="18">
        <f>IF($A57="","",IFERROR(IF(SUMPRODUCT(('Vorgänge'!$C$7:$C$106=$A57)*('Vorgänge'!$B$7:$B$106=$B$9)*ISNUMBER('Vorgänge'!$G$7:$G$106))=0,"",SUMIFS('Vorgänge'!$G$7:$G$106,'Vorgänge'!$C$7:$C$106,$A57,'Vorgänge'!$B$7:$B$106,$B$9)),""))</f>
        <v/>
      </c>
      <c r="E57" s="32">
        <f>IF(OR($A57="",$D57=""),"",IFERROR($D57/$C57,""))</f>
        <v/>
      </c>
      <c r="F57" s="18">
        <f>IF($A57="","",IFERROR(AVERAGEIFS('Vorgänge'!$H$7:$H$106,'Vorgänge'!$C$7:$C$106,$A57,'Vorgänge'!$B$7:$B$106,$B$9),""))</f>
        <v/>
      </c>
      <c r="G57" s="33">
        <f>IF($A57="","",IFERROR(IF(SUMPRODUCT(('Vorgänge'!$C$7:$C$106=$A57)*('Vorgänge'!$B$7:$B$106=$B$9)*ISNUMBER('Vorgänge'!$I$7:$I$106))=0,"",SUMIFS('Vorgänge'!$I$7:$I$106,'Vorgänge'!$C$7:$C$106,$A57,'Vorgänge'!$B$7:$B$106,$B$9)),""))</f>
        <v/>
      </c>
      <c r="H57" s="17">
        <f>IF($A57="","",IF($D57="","Keine Vorgänge",IF(OR(AND($C57=0,$D57&gt;0),IF($E57="",FALSE,$E57&gt;=Anlagen!G50),IF($F57="",FALSE,$F57&gt;=$B$10),IF($G57="",FALSE,$G57&gt;=$B$11)),"Engpass prüfen","Unauffällig")))</f>
        <v/>
      </c>
      <c r="I57" s="21">
        <f>IF(OR($A57="",$D57=""),"",IFERROR(MAX(IF($E57="",0,$E57/Anlagen!G50),IF($F57="",0,$F57/$B$10),IF($G57="",0,$G57/$B$11)),""))</f>
        <v/>
      </c>
    </row>
    <row r="58">
      <c r="A58" s="12">
        <f>IF(Anlagen!A51="","",Anlagen!A51)</f>
        <v/>
      </c>
      <c r="B58" s="12">
        <f>IF($A58="","",Anlagen!B51)</f>
        <v/>
      </c>
      <c r="C58" s="13">
        <f>IF($A58="","",Anlagen!I51)</f>
        <v/>
      </c>
      <c r="D58" s="13">
        <f>IF($A58="","",IFERROR(IF(SUMPRODUCT(('Vorgänge'!$C$7:$C$106=$A58)*('Vorgänge'!$B$7:$B$106=$B$9)*ISNUMBER('Vorgänge'!$G$7:$G$106))=0,"",SUMIFS('Vorgänge'!$G$7:$G$106,'Vorgänge'!$C$7:$C$106,$A58,'Vorgänge'!$B$7:$B$106,$B$9)),""))</f>
        <v/>
      </c>
      <c r="E58" s="30">
        <f>IF(OR($A58="",$D58=""),"",IFERROR($D58/$C58,""))</f>
        <v/>
      </c>
      <c r="F58" s="13">
        <f>IF($A58="","",IFERROR(AVERAGEIFS('Vorgänge'!$H$7:$H$106,'Vorgänge'!$C$7:$C$106,$A58,'Vorgänge'!$B$7:$B$106,$B$9),""))</f>
        <v/>
      </c>
      <c r="G58" s="31">
        <f>IF($A58="","",IFERROR(IF(SUMPRODUCT(('Vorgänge'!$C$7:$C$106=$A58)*('Vorgänge'!$B$7:$B$106=$B$9)*ISNUMBER('Vorgänge'!$I$7:$I$106))=0,"",SUMIFS('Vorgänge'!$I$7:$I$106,'Vorgänge'!$C$7:$C$106,$A58,'Vorgänge'!$B$7:$B$106,$B$9)),""))</f>
        <v/>
      </c>
      <c r="H58" s="12">
        <f>IF($A58="","",IF($D58="","Keine Vorgänge",IF(OR(AND($C58=0,$D58&gt;0),IF($E58="",FALSE,$E58&gt;=Anlagen!G51),IF($F58="",FALSE,$F58&gt;=$B$10),IF($G58="",FALSE,$G58&gt;=$B$11)),"Engpass prüfen","Unauffällig")))</f>
        <v/>
      </c>
      <c r="I58" s="16">
        <f>IF(OR($A58="",$D58=""),"",IFERROR(MAX(IF($E58="",0,$E58/Anlagen!G51),IF($F58="",0,$F58/$B$10),IF($G58="",0,$G58/$B$11)),""))</f>
        <v/>
      </c>
    </row>
    <row r="59">
      <c r="A59" s="17">
        <f>IF(Anlagen!A52="","",Anlagen!A52)</f>
        <v/>
      </c>
      <c r="B59" s="17">
        <f>IF($A59="","",Anlagen!B52)</f>
        <v/>
      </c>
      <c r="C59" s="18">
        <f>IF($A59="","",Anlagen!I52)</f>
        <v/>
      </c>
      <c r="D59" s="18">
        <f>IF($A59="","",IFERROR(IF(SUMPRODUCT(('Vorgänge'!$C$7:$C$106=$A59)*('Vorgänge'!$B$7:$B$106=$B$9)*ISNUMBER('Vorgänge'!$G$7:$G$106))=0,"",SUMIFS('Vorgänge'!$G$7:$G$106,'Vorgänge'!$C$7:$C$106,$A59,'Vorgänge'!$B$7:$B$106,$B$9)),""))</f>
        <v/>
      </c>
      <c r="E59" s="32">
        <f>IF(OR($A59="",$D59=""),"",IFERROR($D59/$C59,""))</f>
        <v/>
      </c>
      <c r="F59" s="18">
        <f>IF($A59="","",IFERROR(AVERAGEIFS('Vorgänge'!$H$7:$H$106,'Vorgänge'!$C$7:$C$106,$A59,'Vorgänge'!$B$7:$B$106,$B$9),""))</f>
        <v/>
      </c>
      <c r="G59" s="33">
        <f>IF($A59="","",IFERROR(IF(SUMPRODUCT(('Vorgänge'!$C$7:$C$106=$A59)*('Vorgänge'!$B$7:$B$106=$B$9)*ISNUMBER('Vorgänge'!$I$7:$I$106))=0,"",SUMIFS('Vorgänge'!$I$7:$I$106,'Vorgänge'!$C$7:$C$106,$A59,'Vorgänge'!$B$7:$B$106,$B$9)),""))</f>
        <v/>
      </c>
      <c r="H59" s="17">
        <f>IF($A59="","",IF($D59="","Keine Vorgänge",IF(OR(AND($C59=0,$D59&gt;0),IF($E59="",FALSE,$E59&gt;=Anlagen!G52),IF($F59="",FALSE,$F59&gt;=$B$10),IF($G59="",FALSE,$G59&gt;=$B$11)),"Engpass prüfen","Unauffällig")))</f>
        <v/>
      </c>
      <c r="I59" s="21">
        <f>IF(OR($A59="",$D59=""),"",IFERROR(MAX(IF($E59="",0,$E59/Anlagen!G52),IF($F59="",0,$F59/$B$10),IF($G59="",0,$G59/$B$11)),""))</f>
        <v/>
      </c>
    </row>
    <row r="60">
      <c r="A60" s="12">
        <f>IF(Anlagen!A53="","",Anlagen!A53)</f>
        <v/>
      </c>
      <c r="B60" s="12">
        <f>IF($A60="","",Anlagen!B53)</f>
        <v/>
      </c>
      <c r="C60" s="13">
        <f>IF($A60="","",Anlagen!I53)</f>
        <v/>
      </c>
      <c r="D60" s="13">
        <f>IF($A60="","",IFERROR(IF(SUMPRODUCT(('Vorgänge'!$C$7:$C$106=$A60)*('Vorgänge'!$B$7:$B$106=$B$9)*ISNUMBER('Vorgänge'!$G$7:$G$106))=0,"",SUMIFS('Vorgänge'!$G$7:$G$106,'Vorgänge'!$C$7:$C$106,$A60,'Vorgänge'!$B$7:$B$106,$B$9)),""))</f>
        <v/>
      </c>
      <c r="E60" s="30">
        <f>IF(OR($A60="",$D60=""),"",IFERROR($D60/$C60,""))</f>
        <v/>
      </c>
      <c r="F60" s="13">
        <f>IF($A60="","",IFERROR(AVERAGEIFS('Vorgänge'!$H$7:$H$106,'Vorgänge'!$C$7:$C$106,$A60,'Vorgänge'!$B$7:$B$106,$B$9),""))</f>
        <v/>
      </c>
      <c r="G60" s="31">
        <f>IF($A60="","",IFERROR(IF(SUMPRODUCT(('Vorgänge'!$C$7:$C$106=$A60)*('Vorgänge'!$B$7:$B$106=$B$9)*ISNUMBER('Vorgänge'!$I$7:$I$106))=0,"",SUMIFS('Vorgänge'!$I$7:$I$106,'Vorgänge'!$C$7:$C$106,$A60,'Vorgänge'!$B$7:$B$106,$B$9)),""))</f>
        <v/>
      </c>
      <c r="H60" s="12">
        <f>IF($A60="","",IF($D60="","Keine Vorgänge",IF(OR(AND($C60=0,$D60&gt;0),IF($E60="",FALSE,$E60&gt;=Anlagen!G53),IF($F60="",FALSE,$F60&gt;=$B$10),IF($G60="",FALSE,$G60&gt;=$B$11)),"Engpass prüfen","Unauffällig")))</f>
        <v/>
      </c>
      <c r="I60" s="16">
        <f>IF(OR($A60="",$D60=""),"",IFERROR(MAX(IF($E60="",0,$E60/Anlagen!G53),IF($F60="",0,$F60/$B$10),IF($G60="",0,$G60/$B$11)),""))</f>
        <v/>
      </c>
    </row>
    <row r="61">
      <c r="A61" s="17">
        <f>IF(Anlagen!A54="","",Anlagen!A54)</f>
        <v/>
      </c>
      <c r="B61" s="17">
        <f>IF($A61="","",Anlagen!B54)</f>
        <v/>
      </c>
      <c r="C61" s="18">
        <f>IF($A61="","",Anlagen!I54)</f>
        <v/>
      </c>
      <c r="D61" s="18">
        <f>IF($A61="","",IFERROR(IF(SUMPRODUCT(('Vorgänge'!$C$7:$C$106=$A61)*('Vorgänge'!$B$7:$B$106=$B$9)*ISNUMBER('Vorgänge'!$G$7:$G$106))=0,"",SUMIFS('Vorgänge'!$G$7:$G$106,'Vorgänge'!$C$7:$C$106,$A61,'Vorgänge'!$B$7:$B$106,$B$9)),""))</f>
        <v/>
      </c>
      <c r="E61" s="32">
        <f>IF(OR($A61="",$D61=""),"",IFERROR($D61/$C61,""))</f>
        <v/>
      </c>
      <c r="F61" s="18">
        <f>IF($A61="","",IFERROR(AVERAGEIFS('Vorgänge'!$H$7:$H$106,'Vorgänge'!$C$7:$C$106,$A61,'Vorgänge'!$B$7:$B$106,$B$9),""))</f>
        <v/>
      </c>
      <c r="G61" s="33">
        <f>IF($A61="","",IFERROR(IF(SUMPRODUCT(('Vorgänge'!$C$7:$C$106=$A61)*('Vorgänge'!$B$7:$B$106=$B$9)*ISNUMBER('Vorgänge'!$I$7:$I$106))=0,"",SUMIFS('Vorgänge'!$I$7:$I$106,'Vorgänge'!$C$7:$C$106,$A61,'Vorgänge'!$B$7:$B$106,$B$9)),""))</f>
        <v/>
      </c>
      <c r="H61" s="17">
        <f>IF($A61="","",IF($D61="","Keine Vorgänge",IF(OR(AND($C61=0,$D61&gt;0),IF($E61="",FALSE,$E61&gt;=Anlagen!G54),IF($F61="",FALSE,$F61&gt;=$B$10),IF($G61="",FALSE,$G61&gt;=$B$11)),"Engpass prüfen","Unauffällig")))</f>
        <v/>
      </c>
      <c r="I61" s="21">
        <f>IF(OR($A61="",$D61=""),"",IFERROR(MAX(IF($E61="",0,$E61/Anlagen!G54),IF($F61="",0,$F61/$B$10),IF($G61="",0,$G61/$B$11)),""))</f>
        <v/>
      </c>
    </row>
    <row r="62">
      <c r="A62" s="12">
        <f>IF(Anlagen!A55="","",Anlagen!A55)</f>
        <v/>
      </c>
      <c r="B62" s="12">
        <f>IF($A62="","",Anlagen!B55)</f>
        <v/>
      </c>
      <c r="C62" s="13">
        <f>IF($A62="","",Anlagen!I55)</f>
        <v/>
      </c>
      <c r="D62" s="13">
        <f>IF($A62="","",IFERROR(IF(SUMPRODUCT(('Vorgänge'!$C$7:$C$106=$A62)*('Vorgänge'!$B$7:$B$106=$B$9)*ISNUMBER('Vorgänge'!$G$7:$G$106))=0,"",SUMIFS('Vorgänge'!$G$7:$G$106,'Vorgänge'!$C$7:$C$106,$A62,'Vorgänge'!$B$7:$B$106,$B$9)),""))</f>
        <v/>
      </c>
      <c r="E62" s="30">
        <f>IF(OR($A62="",$D62=""),"",IFERROR($D62/$C62,""))</f>
        <v/>
      </c>
      <c r="F62" s="13">
        <f>IF($A62="","",IFERROR(AVERAGEIFS('Vorgänge'!$H$7:$H$106,'Vorgänge'!$C$7:$C$106,$A62,'Vorgänge'!$B$7:$B$106,$B$9),""))</f>
        <v/>
      </c>
      <c r="G62" s="31">
        <f>IF($A62="","",IFERROR(IF(SUMPRODUCT(('Vorgänge'!$C$7:$C$106=$A62)*('Vorgänge'!$B$7:$B$106=$B$9)*ISNUMBER('Vorgänge'!$I$7:$I$106))=0,"",SUMIFS('Vorgänge'!$I$7:$I$106,'Vorgänge'!$C$7:$C$106,$A62,'Vorgänge'!$B$7:$B$106,$B$9)),""))</f>
        <v/>
      </c>
      <c r="H62" s="12">
        <f>IF($A62="","",IF($D62="","Keine Vorgänge",IF(OR(AND($C62=0,$D62&gt;0),IF($E62="",FALSE,$E62&gt;=Anlagen!G55),IF($F62="",FALSE,$F62&gt;=$B$10),IF($G62="",FALSE,$G62&gt;=$B$11)),"Engpass prüfen","Unauffällig")))</f>
        <v/>
      </c>
      <c r="I62" s="16">
        <f>IF(OR($A62="",$D62=""),"",IFERROR(MAX(IF($E62="",0,$E62/Anlagen!G55),IF($F62="",0,$F62/$B$10),IF($G62="",0,$G62/$B$11)),""))</f>
        <v/>
      </c>
    </row>
    <row r="63">
      <c r="A63" s="17">
        <f>IF(Anlagen!A56="","",Anlagen!A56)</f>
        <v/>
      </c>
      <c r="B63" s="17">
        <f>IF($A63="","",Anlagen!B56)</f>
        <v/>
      </c>
      <c r="C63" s="18">
        <f>IF($A63="","",Anlagen!I56)</f>
        <v/>
      </c>
      <c r="D63" s="18">
        <f>IF($A63="","",IFERROR(IF(SUMPRODUCT(('Vorgänge'!$C$7:$C$106=$A63)*('Vorgänge'!$B$7:$B$106=$B$9)*ISNUMBER('Vorgänge'!$G$7:$G$106))=0,"",SUMIFS('Vorgänge'!$G$7:$G$106,'Vorgänge'!$C$7:$C$106,$A63,'Vorgänge'!$B$7:$B$106,$B$9)),""))</f>
        <v/>
      </c>
      <c r="E63" s="32">
        <f>IF(OR($A63="",$D63=""),"",IFERROR($D63/$C63,""))</f>
        <v/>
      </c>
      <c r="F63" s="18">
        <f>IF($A63="","",IFERROR(AVERAGEIFS('Vorgänge'!$H$7:$H$106,'Vorgänge'!$C$7:$C$106,$A63,'Vorgänge'!$B$7:$B$106,$B$9),""))</f>
        <v/>
      </c>
      <c r="G63" s="33">
        <f>IF($A63="","",IFERROR(IF(SUMPRODUCT(('Vorgänge'!$C$7:$C$106=$A63)*('Vorgänge'!$B$7:$B$106=$B$9)*ISNUMBER('Vorgänge'!$I$7:$I$106))=0,"",SUMIFS('Vorgänge'!$I$7:$I$106,'Vorgänge'!$C$7:$C$106,$A63,'Vorgänge'!$B$7:$B$106,$B$9)),""))</f>
        <v/>
      </c>
      <c r="H63" s="17">
        <f>IF($A63="","",IF($D63="","Keine Vorgänge",IF(OR(AND($C63=0,$D63&gt;0),IF($E63="",FALSE,$E63&gt;=Anlagen!G56),IF($F63="",FALSE,$F63&gt;=$B$10),IF($G63="",FALSE,$G63&gt;=$B$11)),"Engpass prüfen","Unauffällig")))</f>
        <v/>
      </c>
      <c r="I63" s="21">
        <f>IF(OR($A63="",$D63=""),"",IFERROR(MAX(IF($E63="",0,$E63/Anlagen!G56),IF($F63="",0,$F63/$B$10),IF($G63="",0,$G63/$B$11)),""))</f>
        <v/>
      </c>
    </row>
    <row r="64">
      <c r="A64" s="12">
        <f>IF(Anlagen!A57="","",Anlagen!A57)</f>
        <v/>
      </c>
      <c r="B64" s="12">
        <f>IF($A64="","",Anlagen!B57)</f>
        <v/>
      </c>
      <c r="C64" s="13">
        <f>IF($A64="","",Anlagen!I57)</f>
        <v/>
      </c>
      <c r="D64" s="13">
        <f>IF($A64="","",IFERROR(IF(SUMPRODUCT(('Vorgänge'!$C$7:$C$106=$A64)*('Vorgänge'!$B$7:$B$106=$B$9)*ISNUMBER('Vorgänge'!$G$7:$G$106))=0,"",SUMIFS('Vorgänge'!$G$7:$G$106,'Vorgänge'!$C$7:$C$106,$A64,'Vorgänge'!$B$7:$B$106,$B$9)),""))</f>
        <v/>
      </c>
      <c r="E64" s="30">
        <f>IF(OR($A64="",$D64=""),"",IFERROR($D64/$C64,""))</f>
        <v/>
      </c>
      <c r="F64" s="13">
        <f>IF($A64="","",IFERROR(AVERAGEIFS('Vorgänge'!$H$7:$H$106,'Vorgänge'!$C$7:$C$106,$A64,'Vorgänge'!$B$7:$B$106,$B$9),""))</f>
        <v/>
      </c>
      <c r="G64" s="31">
        <f>IF($A64="","",IFERROR(IF(SUMPRODUCT(('Vorgänge'!$C$7:$C$106=$A64)*('Vorgänge'!$B$7:$B$106=$B$9)*ISNUMBER('Vorgänge'!$I$7:$I$106))=0,"",SUMIFS('Vorgänge'!$I$7:$I$106,'Vorgänge'!$C$7:$C$106,$A64,'Vorgänge'!$B$7:$B$106,$B$9)),""))</f>
        <v/>
      </c>
      <c r="H64" s="12">
        <f>IF($A64="","",IF($D64="","Keine Vorgänge",IF(OR(AND($C64=0,$D64&gt;0),IF($E64="",FALSE,$E64&gt;=Anlagen!G57),IF($F64="",FALSE,$F64&gt;=$B$10),IF($G64="",FALSE,$G64&gt;=$B$11)),"Engpass prüfen","Unauffällig")))</f>
        <v/>
      </c>
      <c r="I64" s="16">
        <f>IF(OR($A64="",$D64=""),"",IFERROR(MAX(IF($E64="",0,$E64/Anlagen!G57),IF($F64="",0,$F64/$B$10),IF($G64="",0,$G64/$B$11)),""))</f>
        <v/>
      </c>
    </row>
    <row r="65">
      <c r="A65" s="17">
        <f>IF(Anlagen!A58="","",Anlagen!A58)</f>
        <v/>
      </c>
      <c r="B65" s="17">
        <f>IF($A65="","",Anlagen!B58)</f>
        <v/>
      </c>
      <c r="C65" s="18">
        <f>IF($A65="","",Anlagen!I58)</f>
        <v/>
      </c>
      <c r="D65" s="18">
        <f>IF($A65="","",IFERROR(IF(SUMPRODUCT(('Vorgänge'!$C$7:$C$106=$A65)*('Vorgänge'!$B$7:$B$106=$B$9)*ISNUMBER('Vorgänge'!$G$7:$G$106))=0,"",SUMIFS('Vorgänge'!$G$7:$G$106,'Vorgänge'!$C$7:$C$106,$A65,'Vorgänge'!$B$7:$B$106,$B$9)),""))</f>
        <v/>
      </c>
      <c r="E65" s="32">
        <f>IF(OR($A65="",$D65=""),"",IFERROR($D65/$C65,""))</f>
        <v/>
      </c>
      <c r="F65" s="18">
        <f>IF($A65="","",IFERROR(AVERAGEIFS('Vorgänge'!$H$7:$H$106,'Vorgänge'!$C$7:$C$106,$A65,'Vorgänge'!$B$7:$B$106,$B$9),""))</f>
        <v/>
      </c>
      <c r="G65" s="33">
        <f>IF($A65="","",IFERROR(IF(SUMPRODUCT(('Vorgänge'!$C$7:$C$106=$A65)*('Vorgänge'!$B$7:$B$106=$B$9)*ISNUMBER('Vorgänge'!$I$7:$I$106))=0,"",SUMIFS('Vorgänge'!$I$7:$I$106,'Vorgänge'!$C$7:$C$106,$A65,'Vorgänge'!$B$7:$B$106,$B$9)),""))</f>
        <v/>
      </c>
      <c r="H65" s="17">
        <f>IF($A65="","",IF($D65="","Keine Vorgänge",IF(OR(AND($C65=0,$D65&gt;0),IF($E65="",FALSE,$E65&gt;=Anlagen!G58),IF($F65="",FALSE,$F65&gt;=$B$10),IF($G65="",FALSE,$G65&gt;=$B$11)),"Engpass prüfen","Unauffällig")))</f>
        <v/>
      </c>
      <c r="I65" s="21">
        <f>IF(OR($A65="",$D65=""),"",IFERROR(MAX(IF($E65="",0,$E65/Anlagen!G58),IF($F65="",0,$F65/$B$10),IF($G65="",0,$G65/$B$11)),""))</f>
        <v/>
      </c>
    </row>
    <row r="66">
      <c r="A66" s="12">
        <f>IF(Anlagen!A59="","",Anlagen!A59)</f>
        <v/>
      </c>
      <c r="B66" s="12">
        <f>IF($A66="","",Anlagen!B59)</f>
        <v/>
      </c>
      <c r="C66" s="13">
        <f>IF($A66="","",Anlagen!I59)</f>
        <v/>
      </c>
      <c r="D66" s="13">
        <f>IF($A66="","",IFERROR(IF(SUMPRODUCT(('Vorgänge'!$C$7:$C$106=$A66)*('Vorgänge'!$B$7:$B$106=$B$9)*ISNUMBER('Vorgänge'!$G$7:$G$106))=0,"",SUMIFS('Vorgänge'!$G$7:$G$106,'Vorgänge'!$C$7:$C$106,$A66,'Vorgänge'!$B$7:$B$106,$B$9)),""))</f>
        <v/>
      </c>
      <c r="E66" s="30">
        <f>IF(OR($A66="",$D66=""),"",IFERROR($D66/$C66,""))</f>
        <v/>
      </c>
      <c r="F66" s="13">
        <f>IF($A66="","",IFERROR(AVERAGEIFS('Vorgänge'!$H$7:$H$106,'Vorgänge'!$C$7:$C$106,$A66,'Vorgänge'!$B$7:$B$106,$B$9),""))</f>
        <v/>
      </c>
      <c r="G66" s="31">
        <f>IF($A66="","",IFERROR(IF(SUMPRODUCT(('Vorgänge'!$C$7:$C$106=$A66)*('Vorgänge'!$B$7:$B$106=$B$9)*ISNUMBER('Vorgänge'!$I$7:$I$106))=0,"",SUMIFS('Vorgänge'!$I$7:$I$106,'Vorgänge'!$C$7:$C$106,$A66,'Vorgänge'!$B$7:$B$106,$B$9)),""))</f>
        <v/>
      </c>
      <c r="H66" s="12">
        <f>IF($A66="","",IF($D66="","Keine Vorgänge",IF(OR(AND($C66=0,$D66&gt;0),IF($E66="",FALSE,$E66&gt;=Anlagen!G59),IF($F66="",FALSE,$F66&gt;=$B$10),IF($G66="",FALSE,$G66&gt;=$B$11)),"Engpass prüfen","Unauffällig")))</f>
        <v/>
      </c>
      <c r="I66" s="16">
        <f>IF(OR($A66="",$D66=""),"",IFERROR(MAX(IF($E66="",0,$E66/Anlagen!G59),IF($F66="",0,$F66/$B$10),IF($G66="",0,$G66/$B$11)),""))</f>
        <v/>
      </c>
    </row>
    <row r="67">
      <c r="A67" s="17">
        <f>IF(Anlagen!A60="","",Anlagen!A60)</f>
        <v/>
      </c>
      <c r="B67" s="17">
        <f>IF($A67="","",Anlagen!B60)</f>
        <v/>
      </c>
      <c r="C67" s="18">
        <f>IF($A67="","",Anlagen!I60)</f>
        <v/>
      </c>
      <c r="D67" s="18">
        <f>IF($A67="","",IFERROR(IF(SUMPRODUCT(('Vorgänge'!$C$7:$C$106=$A67)*('Vorgänge'!$B$7:$B$106=$B$9)*ISNUMBER('Vorgänge'!$G$7:$G$106))=0,"",SUMIFS('Vorgänge'!$G$7:$G$106,'Vorgänge'!$C$7:$C$106,$A67,'Vorgänge'!$B$7:$B$106,$B$9)),""))</f>
        <v/>
      </c>
      <c r="E67" s="32">
        <f>IF(OR($A67="",$D67=""),"",IFERROR($D67/$C67,""))</f>
        <v/>
      </c>
      <c r="F67" s="18">
        <f>IF($A67="","",IFERROR(AVERAGEIFS('Vorgänge'!$H$7:$H$106,'Vorgänge'!$C$7:$C$106,$A67,'Vorgänge'!$B$7:$B$106,$B$9),""))</f>
        <v/>
      </c>
      <c r="G67" s="33">
        <f>IF($A67="","",IFERROR(IF(SUMPRODUCT(('Vorgänge'!$C$7:$C$106=$A67)*('Vorgänge'!$B$7:$B$106=$B$9)*ISNUMBER('Vorgänge'!$I$7:$I$106))=0,"",SUMIFS('Vorgänge'!$I$7:$I$106,'Vorgänge'!$C$7:$C$106,$A67,'Vorgänge'!$B$7:$B$106,$B$9)),""))</f>
        <v/>
      </c>
      <c r="H67" s="17">
        <f>IF($A67="","",IF($D67="","Keine Vorgänge",IF(OR(AND($C67=0,$D67&gt;0),IF($E67="",FALSE,$E67&gt;=Anlagen!G60),IF($F67="",FALSE,$F67&gt;=$B$10),IF($G67="",FALSE,$G67&gt;=$B$11)),"Engpass prüfen","Unauffällig")))</f>
        <v/>
      </c>
      <c r="I67" s="21">
        <f>IF(OR($A67="",$D67=""),"",IFERROR(MAX(IF($E67="",0,$E67/Anlagen!G60),IF($F67="",0,$F67/$B$10),IF($G67="",0,$G67/$B$11)),""))</f>
        <v/>
      </c>
    </row>
    <row r="68">
      <c r="A68" s="12">
        <f>IF(Anlagen!A61="","",Anlagen!A61)</f>
        <v/>
      </c>
      <c r="B68" s="12">
        <f>IF($A68="","",Anlagen!B61)</f>
        <v/>
      </c>
      <c r="C68" s="13">
        <f>IF($A68="","",Anlagen!I61)</f>
        <v/>
      </c>
      <c r="D68" s="13">
        <f>IF($A68="","",IFERROR(IF(SUMPRODUCT(('Vorgänge'!$C$7:$C$106=$A68)*('Vorgänge'!$B$7:$B$106=$B$9)*ISNUMBER('Vorgänge'!$G$7:$G$106))=0,"",SUMIFS('Vorgänge'!$G$7:$G$106,'Vorgänge'!$C$7:$C$106,$A68,'Vorgänge'!$B$7:$B$106,$B$9)),""))</f>
        <v/>
      </c>
      <c r="E68" s="30">
        <f>IF(OR($A68="",$D68=""),"",IFERROR($D68/$C68,""))</f>
        <v/>
      </c>
      <c r="F68" s="13">
        <f>IF($A68="","",IFERROR(AVERAGEIFS('Vorgänge'!$H$7:$H$106,'Vorgänge'!$C$7:$C$106,$A68,'Vorgänge'!$B$7:$B$106,$B$9),""))</f>
        <v/>
      </c>
      <c r="G68" s="31">
        <f>IF($A68="","",IFERROR(IF(SUMPRODUCT(('Vorgänge'!$C$7:$C$106=$A68)*('Vorgänge'!$B$7:$B$106=$B$9)*ISNUMBER('Vorgänge'!$I$7:$I$106))=0,"",SUMIFS('Vorgänge'!$I$7:$I$106,'Vorgänge'!$C$7:$C$106,$A68,'Vorgänge'!$B$7:$B$106,$B$9)),""))</f>
        <v/>
      </c>
      <c r="H68" s="12">
        <f>IF($A68="","",IF($D68="","Keine Vorgänge",IF(OR(AND($C68=0,$D68&gt;0),IF($E68="",FALSE,$E68&gt;=Anlagen!G61),IF($F68="",FALSE,$F68&gt;=$B$10),IF($G68="",FALSE,$G68&gt;=$B$11)),"Engpass prüfen","Unauffällig")))</f>
        <v/>
      </c>
      <c r="I68" s="16">
        <f>IF(OR($A68="",$D68=""),"",IFERROR(MAX(IF($E68="",0,$E68/Anlagen!G61),IF($F68="",0,$F68/$B$10),IF($G68="",0,$G68/$B$11)),""))</f>
        <v/>
      </c>
    </row>
    <row r="69">
      <c r="A69" s="17">
        <f>IF(Anlagen!A62="","",Anlagen!A62)</f>
        <v/>
      </c>
      <c r="B69" s="17">
        <f>IF($A69="","",Anlagen!B62)</f>
        <v/>
      </c>
      <c r="C69" s="18">
        <f>IF($A69="","",Anlagen!I62)</f>
        <v/>
      </c>
      <c r="D69" s="18">
        <f>IF($A69="","",IFERROR(IF(SUMPRODUCT(('Vorgänge'!$C$7:$C$106=$A69)*('Vorgänge'!$B$7:$B$106=$B$9)*ISNUMBER('Vorgänge'!$G$7:$G$106))=0,"",SUMIFS('Vorgänge'!$G$7:$G$106,'Vorgänge'!$C$7:$C$106,$A69,'Vorgänge'!$B$7:$B$106,$B$9)),""))</f>
        <v/>
      </c>
      <c r="E69" s="32">
        <f>IF(OR($A69="",$D69=""),"",IFERROR($D69/$C69,""))</f>
        <v/>
      </c>
      <c r="F69" s="18">
        <f>IF($A69="","",IFERROR(AVERAGEIFS('Vorgänge'!$H$7:$H$106,'Vorgänge'!$C$7:$C$106,$A69,'Vorgänge'!$B$7:$B$106,$B$9),""))</f>
        <v/>
      </c>
      <c r="G69" s="33">
        <f>IF($A69="","",IFERROR(IF(SUMPRODUCT(('Vorgänge'!$C$7:$C$106=$A69)*('Vorgänge'!$B$7:$B$106=$B$9)*ISNUMBER('Vorgänge'!$I$7:$I$106))=0,"",SUMIFS('Vorgänge'!$I$7:$I$106,'Vorgänge'!$C$7:$C$106,$A69,'Vorgänge'!$B$7:$B$106,$B$9)),""))</f>
        <v/>
      </c>
      <c r="H69" s="17">
        <f>IF($A69="","",IF($D69="","Keine Vorgänge",IF(OR(AND($C69=0,$D69&gt;0),IF($E69="",FALSE,$E69&gt;=Anlagen!G62),IF($F69="",FALSE,$F69&gt;=$B$10),IF($G69="",FALSE,$G69&gt;=$B$11)),"Engpass prüfen","Unauffällig")))</f>
        <v/>
      </c>
      <c r="I69" s="21">
        <f>IF(OR($A69="",$D69=""),"",IFERROR(MAX(IF($E69="",0,$E69/Anlagen!G62),IF($F69="",0,$F69/$B$10),IF($G69="",0,$G69/$B$11)),""))</f>
        <v/>
      </c>
    </row>
    <row r="70">
      <c r="A70" s="12">
        <f>IF(Anlagen!A63="","",Anlagen!A63)</f>
        <v/>
      </c>
      <c r="B70" s="12">
        <f>IF($A70="","",Anlagen!B63)</f>
        <v/>
      </c>
      <c r="C70" s="13">
        <f>IF($A70="","",Anlagen!I63)</f>
        <v/>
      </c>
      <c r="D70" s="13">
        <f>IF($A70="","",IFERROR(IF(SUMPRODUCT(('Vorgänge'!$C$7:$C$106=$A70)*('Vorgänge'!$B$7:$B$106=$B$9)*ISNUMBER('Vorgänge'!$G$7:$G$106))=0,"",SUMIFS('Vorgänge'!$G$7:$G$106,'Vorgänge'!$C$7:$C$106,$A70,'Vorgänge'!$B$7:$B$106,$B$9)),""))</f>
        <v/>
      </c>
      <c r="E70" s="30">
        <f>IF(OR($A70="",$D70=""),"",IFERROR($D70/$C70,""))</f>
        <v/>
      </c>
      <c r="F70" s="13">
        <f>IF($A70="","",IFERROR(AVERAGEIFS('Vorgänge'!$H$7:$H$106,'Vorgänge'!$C$7:$C$106,$A70,'Vorgänge'!$B$7:$B$106,$B$9),""))</f>
        <v/>
      </c>
      <c r="G70" s="31">
        <f>IF($A70="","",IFERROR(IF(SUMPRODUCT(('Vorgänge'!$C$7:$C$106=$A70)*('Vorgänge'!$B$7:$B$106=$B$9)*ISNUMBER('Vorgänge'!$I$7:$I$106))=0,"",SUMIFS('Vorgänge'!$I$7:$I$106,'Vorgänge'!$C$7:$C$106,$A70,'Vorgänge'!$B$7:$B$106,$B$9)),""))</f>
        <v/>
      </c>
      <c r="H70" s="12">
        <f>IF($A70="","",IF($D70="","Keine Vorgänge",IF(OR(AND($C70=0,$D70&gt;0),IF($E70="",FALSE,$E70&gt;=Anlagen!G63),IF($F70="",FALSE,$F70&gt;=$B$10),IF($G70="",FALSE,$G70&gt;=$B$11)),"Engpass prüfen","Unauffällig")))</f>
        <v/>
      </c>
      <c r="I70" s="16">
        <f>IF(OR($A70="",$D70=""),"",IFERROR(MAX(IF($E70="",0,$E70/Anlagen!G63),IF($F70="",0,$F70/$B$10),IF($G70="",0,$G70/$B$11)),""))</f>
        <v/>
      </c>
    </row>
    <row r="71">
      <c r="A71" s="17">
        <f>IF(Anlagen!A64="","",Anlagen!A64)</f>
        <v/>
      </c>
      <c r="B71" s="17">
        <f>IF($A71="","",Anlagen!B64)</f>
        <v/>
      </c>
      <c r="C71" s="18">
        <f>IF($A71="","",Anlagen!I64)</f>
        <v/>
      </c>
      <c r="D71" s="18">
        <f>IF($A71="","",IFERROR(IF(SUMPRODUCT(('Vorgänge'!$C$7:$C$106=$A71)*('Vorgänge'!$B$7:$B$106=$B$9)*ISNUMBER('Vorgänge'!$G$7:$G$106))=0,"",SUMIFS('Vorgänge'!$G$7:$G$106,'Vorgänge'!$C$7:$C$106,$A71,'Vorgänge'!$B$7:$B$106,$B$9)),""))</f>
        <v/>
      </c>
      <c r="E71" s="32">
        <f>IF(OR($A71="",$D71=""),"",IFERROR($D71/$C71,""))</f>
        <v/>
      </c>
      <c r="F71" s="18">
        <f>IF($A71="","",IFERROR(AVERAGEIFS('Vorgänge'!$H$7:$H$106,'Vorgänge'!$C$7:$C$106,$A71,'Vorgänge'!$B$7:$B$106,$B$9),""))</f>
        <v/>
      </c>
      <c r="G71" s="33">
        <f>IF($A71="","",IFERROR(IF(SUMPRODUCT(('Vorgänge'!$C$7:$C$106=$A71)*('Vorgänge'!$B$7:$B$106=$B$9)*ISNUMBER('Vorgänge'!$I$7:$I$106))=0,"",SUMIFS('Vorgänge'!$I$7:$I$106,'Vorgänge'!$C$7:$C$106,$A71,'Vorgänge'!$B$7:$B$106,$B$9)),""))</f>
        <v/>
      </c>
      <c r="H71" s="17">
        <f>IF($A71="","",IF($D71="","Keine Vorgänge",IF(OR(AND($C71=0,$D71&gt;0),IF($E71="",FALSE,$E71&gt;=Anlagen!G64),IF($F71="",FALSE,$F71&gt;=$B$10),IF($G71="",FALSE,$G71&gt;=$B$11)),"Engpass prüfen","Unauffällig")))</f>
        <v/>
      </c>
      <c r="I71" s="21">
        <f>IF(OR($A71="",$D71=""),"",IFERROR(MAX(IF($E71="",0,$E71/Anlagen!G64),IF($F71="",0,$F71/$B$10),IF($G71="",0,$G71/$B$11)),""))</f>
        <v/>
      </c>
    </row>
    <row r="72">
      <c r="A72" s="12">
        <f>IF(Anlagen!A65="","",Anlagen!A65)</f>
        <v/>
      </c>
      <c r="B72" s="12">
        <f>IF($A72="","",Anlagen!B65)</f>
        <v/>
      </c>
      <c r="C72" s="13">
        <f>IF($A72="","",Anlagen!I65)</f>
        <v/>
      </c>
      <c r="D72" s="13">
        <f>IF($A72="","",IFERROR(IF(SUMPRODUCT(('Vorgänge'!$C$7:$C$106=$A72)*('Vorgänge'!$B$7:$B$106=$B$9)*ISNUMBER('Vorgänge'!$G$7:$G$106))=0,"",SUMIFS('Vorgänge'!$G$7:$G$106,'Vorgänge'!$C$7:$C$106,$A72,'Vorgänge'!$B$7:$B$106,$B$9)),""))</f>
        <v/>
      </c>
      <c r="E72" s="30">
        <f>IF(OR($A72="",$D72=""),"",IFERROR($D72/$C72,""))</f>
        <v/>
      </c>
      <c r="F72" s="13">
        <f>IF($A72="","",IFERROR(AVERAGEIFS('Vorgänge'!$H$7:$H$106,'Vorgänge'!$C$7:$C$106,$A72,'Vorgänge'!$B$7:$B$106,$B$9),""))</f>
        <v/>
      </c>
      <c r="G72" s="31">
        <f>IF($A72="","",IFERROR(IF(SUMPRODUCT(('Vorgänge'!$C$7:$C$106=$A72)*('Vorgänge'!$B$7:$B$106=$B$9)*ISNUMBER('Vorgänge'!$I$7:$I$106))=0,"",SUMIFS('Vorgänge'!$I$7:$I$106,'Vorgänge'!$C$7:$C$106,$A72,'Vorgänge'!$B$7:$B$106,$B$9)),""))</f>
        <v/>
      </c>
      <c r="H72" s="12">
        <f>IF($A72="","",IF($D72="","Keine Vorgänge",IF(OR(AND($C72=0,$D72&gt;0),IF($E72="",FALSE,$E72&gt;=Anlagen!G65),IF($F72="",FALSE,$F72&gt;=$B$10),IF($G72="",FALSE,$G72&gt;=$B$11)),"Engpass prüfen","Unauffällig")))</f>
        <v/>
      </c>
      <c r="I72" s="16">
        <f>IF(OR($A72="",$D72=""),"",IFERROR(MAX(IF($E72="",0,$E72/Anlagen!G65),IF($F72="",0,$F72/$B$10),IF($G72="",0,$G72/$B$11)),""))</f>
        <v/>
      </c>
    </row>
    <row r="73">
      <c r="A73" s="17">
        <f>IF(Anlagen!A66="","",Anlagen!A66)</f>
        <v/>
      </c>
      <c r="B73" s="17">
        <f>IF($A73="","",Anlagen!B66)</f>
        <v/>
      </c>
      <c r="C73" s="18">
        <f>IF($A73="","",Anlagen!I66)</f>
        <v/>
      </c>
      <c r="D73" s="18">
        <f>IF($A73="","",IFERROR(IF(SUMPRODUCT(('Vorgänge'!$C$7:$C$106=$A73)*('Vorgänge'!$B$7:$B$106=$B$9)*ISNUMBER('Vorgänge'!$G$7:$G$106))=0,"",SUMIFS('Vorgänge'!$G$7:$G$106,'Vorgänge'!$C$7:$C$106,$A73,'Vorgänge'!$B$7:$B$106,$B$9)),""))</f>
        <v/>
      </c>
      <c r="E73" s="32">
        <f>IF(OR($A73="",$D73=""),"",IFERROR($D73/$C73,""))</f>
        <v/>
      </c>
      <c r="F73" s="18">
        <f>IF($A73="","",IFERROR(AVERAGEIFS('Vorgänge'!$H$7:$H$106,'Vorgänge'!$C$7:$C$106,$A73,'Vorgänge'!$B$7:$B$106,$B$9),""))</f>
        <v/>
      </c>
      <c r="G73" s="33">
        <f>IF($A73="","",IFERROR(IF(SUMPRODUCT(('Vorgänge'!$C$7:$C$106=$A73)*('Vorgänge'!$B$7:$B$106=$B$9)*ISNUMBER('Vorgänge'!$I$7:$I$106))=0,"",SUMIFS('Vorgänge'!$I$7:$I$106,'Vorgänge'!$C$7:$C$106,$A73,'Vorgänge'!$B$7:$B$106,$B$9)),""))</f>
        <v/>
      </c>
      <c r="H73" s="17">
        <f>IF($A73="","",IF($D73="","Keine Vorgänge",IF(OR(AND($C73=0,$D73&gt;0),IF($E73="",FALSE,$E73&gt;=Anlagen!G66),IF($F73="",FALSE,$F73&gt;=$B$10),IF($G73="",FALSE,$G73&gt;=$B$11)),"Engpass prüfen","Unauffällig")))</f>
        <v/>
      </c>
      <c r="I73" s="21">
        <f>IF(OR($A73="",$D73=""),"",IFERROR(MAX(IF($E73="",0,$E73/Anlagen!G66),IF($F73="",0,$F73/$B$10),IF($G73="",0,$G73/$B$11)),""))</f>
        <v/>
      </c>
    </row>
    <row r="74">
      <c r="A74" s="12">
        <f>IF(Anlagen!A67="","",Anlagen!A67)</f>
        <v/>
      </c>
      <c r="B74" s="12">
        <f>IF($A74="","",Anlagen!B67)</f>
        <v/>
      </c>
      <c r="C74" s="13">
        <f>IF($A74="","",Anlagen!I67)</f>
        <v/>
      </c>
      <c r="D74" s="13">
        <f>IF($A74="","",IFERROR(IF(SUMPRODUCT(('Vorgänge'!$C$7:$C$106=$A74)*('Vorgänge'!$B$7:$B$106=$B$9)*ISNUMBER('Vorgänge'!$G$7:$G$106))=0,"",SUMIFS('Vorgänge'!$G$7:$G$106,'Vorgänge'!$C$7:$C$106,$A74,'Vorgänge'!$B$7:$B$106,$B$9)),""))</f>
        <v/>
      </c>
      <c r="E74" s="30">
        <f>IF(OR($A74="",$D74=""),"",IFERROR($D74/$C74,""))</f>
        <v/>
      </c>
      <c r="F74" s="13">
        <f>IF($A74="","",IFERROR(AVERAGEIFS('Vorgänge'!$H$7:$H$106,'Vorgänge'!$C$7:$C$106,$A74,'Vorgänge'!$B$7:$B$106,$B$9),""))</f>
        <v/>
      </c>
      <c r="G74" s="31">
        <f>IF($A74="","",IFERROR(IF(SUMPRODUCT(('Vorgänge'!$C$7:$C$106=$A74)*('Vorgänge'!$B$7:$B$106=$B$9)*ISNUMBER('Vorgänge'!$I$7:$I$106))=0,"",SUMIFS('Vorgänge'!$I$7:$I$106,'Vorgänge'!$C$7:$C$106,$A74,'Vorgänge'!$B$7:$B$106,$B$9)),""))</f>
        <v/>
      </c>
      <c r="H74" s="12">
        <f>IF($A74="","",IF($D74="","Keine Vorgänge",IF(OR(AND($C74=0,$D74&gt;0),IF($E74="",FALSE,$E74&gt;=Anlagen!G67),IF($F74="",FALSE,$F74&gt;=$B$10),IF($G74="",FALSE,$G74&gt;=$B$11)),"Engpass prüfen","Unauffällig")))</f>
        <v/>
      </c>
      <c r="I74" s="16">
        <f>IF(OR($A74="",$D74=""),"",IFERROR(MAX(IF($E74="",0,$E74/Anlagen!G67),IF($F74="",0,$F74/$B$10),IF($G74="",0,$G74/$B$11)),""))</f>
        <v/>
      </c>
    </row>
    <row r="75">
      <c r="A75" s="17">
        <f>IF(Anlagen!A68="","",Anlagen!A68)</f>
        <v/>
      </c>
      <c r="B75" s="17">
        <f>IF($A75="","",Anlagen!B68)</f>
        <v/>
      </c>
      <c r="C75" s="18">
        <f>IF($A75="","",Anlagen!I68)</f>
        <v/>
      </c>
      <c r="D75" s="18">
        <f>IF($A75="","",IFERROR(IF(SUMPRODUCT(('Vorgänge'!$C$7:$C$106=$A75)*('Vorgänge'!$B$7:$B$106=$B$9)*ISNUMBER('Vorgänge'!$G$7:$G$106))=0,"",SUMIFS('Vorgänge'!$G$7:$G$106,'Vorgänge'!$C$7:$C$106,$A75,'Vorgänge'!$B$7:$B$106,$B$9)),""))</f>
        <v/>
      </c>
      <c r="E75" s="32">
        <f>IF(OR($A75="",$D75=""),"",IFERROR($D75/$C75,""))</f>
        <v/>
      </c>
      <c r="F75" s="18">
        <f>IF($A75="","",IFERROR(AVERAGEIFS('Vorgänge'!$H$7:$H$106,'Vorgänge'!$C$7:$C$106,$A75,'Vorgänge'!$B$7:$B$106,$B$9),""))</f>
        <v/>
      </c>
      <c r="G75" s="33">
        <f>IF($A75="","",IFERROR(IF(SUMPRODUCT(('Vorgänge'!$C$7:$C$106=$A75)*('Vorgänge'!$B$7:$B$106=$B$9)*ISNUMBER('Vorgänge'!$I$7:$I$106))=0,"",SUMIFS('Vorgänge'!$I$7:$I$106,'Vorgänge'!$C$7:$C$106,$A75,'Vorgänge'!$B$7:$B$106,$B$9)),""))</f>
        <v/>
      </c>
      <c r="H75" s="17">
        <f>IF($A75="","",IF($D75="","Keine Vorgänge",IF(OR(AND($C75=0,$D75&gt;0),IF($E75="",FALSE,$E75&gt;=Anlagen!G68),IF($F75="",FALSE,$F75&gt;=$B$10),IF($G75="",FALSE,$G75&gt;=$B$11)),"Engpass prüfen","Unauffällig")))</f>
        <v/>
      </c>
      <c r="I75" s="21">
        <f>IF(OR($A75="",$D75=""),"",IFERROR(MAX(IF($E75="",0,$E75/Anlagen!G68),IF($F75="",0,$F75/$B$10),IF($G75="",0,$G75/$B$11)),""))</f>
        <v/>
      </c>
    </row>
    <row r="76">
      <c r="A76" s="12">
        <f>IF(Anlagen!A69="","",Anlagen!A69)</f>
        <v/>
      </c>
      <c r="B76" s="12">
        <f>IF($A76="","",Anlagen!B69)</f>
        <v/>
      </c>
      <c r="C76" s="13">
        <f>IF($A76="","",Anlagen!I69)</f>
        <v/>
      </c>
      <c r="D76" s="13">
        <f>IF($A76="","",IFERROR(IF(SUMPRODUCT(('Vorgänge'!$C$7:$C$106=$A76)*('Vorgänge'!$B$7:$B$106=$B$9)*ISNUMBER('Vorgänge'!$G$7:$G$106))=0,"",SUMIFS('Vorgänge'!$G$7:$G$106,'Vorgänge'!$C$7:$C$106,$A76,'Vorgänge'!$B$7:$B$106,$B$9)),""))</f>
        <v/>
      </c>
      <c r="E76" s="30">
        <f>IF(OR($A76="",$D76=""),"",IFERROR($D76/$C76,""))</f>
        <v/>
      </c>
      <c r="F76" s="13">
        <f>IF($A76="","",IFERROR(AVERAGEIFS('Vorgänge'!$H$7:$H$106,'Vorgänge'!$C$7:$C$106,$A76,'Vorgänge'!$B$7:$B$106,$B$9),""))</f>
        <v/>
      </c>
      <c r="G76" s="31">
        <f>IF($A76="","",IFERROR(IF(SUMPRODUCT(('Vorgänge'!$C$7:$C$106=$A76)*('Vorgänge'!$B$7:$B$106=$B$9)*ISNUMBER('Vorgänge'!$I$7:$I$106))=0,"",SUMIFS('Vorgänge'!$I$7:$I$106,'Vorgänge'!$C$7:$C$106,$A76,'Vorgänge'!$B$7:$B$106,$B$9)),""))</f>
        <v/>
      </c>
      <c r="H76" s="12">
        <f>IF($A76="","",IF($D76="","Keine Vorgänge",IF(OR(AND($C76=0,$D76&gt;0),IF($E76="",FALSE,$E76&gt;=Anlagen!G69),IF($F76="",FALSE,$F76&gt;=$B$10),IF($G76="",FALSE,$G76&gt;=$B$11)),"Engpass prüfen","Unauffällig")))</f>
        <v/>
      </c>
      <c r="I76" s="16">
        <f>IF(OR($A76="",$D76=""),"",IFERROR(MAX(IF($E76="",0,$E76/Anlagen!G69),IF($F76="",0,$F76/$B$10),IF($G76="",0,$G76/$B$11)),""))</f>
        <v/>
      </c>
    </row>
    <row r="77">
      <c r="A77" s="17">
        <f>IF(Anlagen!A70="","",Anlagen!A70)</f>
        <v/>
      </c>
      <c r="B77" s="17">
        <f>IF($A77="","",Anlagen!B70)</f>
        <v/>
      </c>
      <c r="C77" s="18">
        <f>IF($A77="","",Anlagen!I70)</f>
        <v/>
      </c>
      <c r="D77" s="18">
        <f>IF($A77="","",IFERROR(IF(SUMPRODUCT(('Vorgänge'!$C$7:$C$106=$A77)*('Vorgänge'!$B$7:$B$106=$B$9)*ISNUMBER('Vorgänge'!$G$7:$G$106))=0,"",SUMIFS('Vorgänge'!$G$7:$G$106,'Vorgänge'!$C$7:$C$106,$A77,'Vorgänge'!$B$7:$B$106,$B$9)),""))</f>
        <v/>
      </c>
      <c r="E77" s="32">
        <f>IF(OR($A77="",$D77=""),"",IFERROR($D77/$C77,""))</f>
        <v/>
      </c>
      <c r="F77" s="18">
        <f>IF($A77="","",IFERROR(AVERAGEIFS('Vorgänge'!$H$7:$H$106,'Vorgänge'!$C$7:$C$106,$A77,'Vorgänge'!$B$7:$B$106,$B$9),""))</f>
        <v/>
      </c>
      <c r="G77" s="33">
        <f>IF($A77="","",IFERROR(IF(SUMPRODUCT(('Vorgänge'!$C$7:$C$106=$A77)*('Vorgänge'!$B$7:$B$106=$B$9)*ISNUMBER('Vorgänge'!$I$7:$I$106))=0,"",SUMIFS('Vorgänge'!$I$7:$I$106,'Vorgänge'!$C$7:$C$106,$A77,'Vorgänge'!$B$7:$B$106,$B$9)),""))</f>
        <v/>
      </c>
      <c r="H77" s="17">
        <f>IF($A77="","",IF($D77="","Keine Vorgänge",IF(OR(AND($C77=0,$D77&gt;0),IF($E77="",FALSE,$E77&gt;=Anlagen!G70),IF($F77="",FALSE,$F77&gt;=$B$10),IF($G77="",FALSE,$G77&gt;=$B$11)),"Engpass prüfen","Unauffällig")))</f>
        <v/>
      </c>
      <c r="I77" s="21">
        <f>IF(OR($A77="",$D77=""),"",IFERROR(MAX(IF($E77="",0,$E77/Anlagen!G70),IF($F77="",0,$F77/$B$10),IF($G77="",0,$G77/$B$11)),""))</f>
        <v/>
      </c>
    </row>
    <row r="78">
      <c r="A78" s="12">
        <f>IF(Anlagen!A71="","",Anlagen!A71)</f>
        <v/>
      </c>
      <c r="B78" s="12">
        <f>IF($A78="","",Anlagen!B71)</f>
        <v/>
      </c>
      <c r="C78" s="13">
        <f>IF($A78="","",Anlagen!I71)</f>
        <v/>
      </c>
      <c r="D78" s="13">
        <f>IF($A78="","",IFERROR(IF(SUMPRODUCT(('Vorgänge'!$C$7:$C$106=$A78)*('Vorgänge'!$B$7:$B$106=$B$9)*ISNUMBER('Vorgänge'!$G$7:$G$106))=0,"",SUMIFS('Vorgänge'!$G$7:$G$106,'Vorgänge'!$C$7:$C$106,$A78,'Vorgänge'!$B$7:$B$106,$B$9)),""))</f>
        <v/>
      </c>
      <c r="E78" s="30">
        <f>IF(OR($A78="",$D78=""),"",IFERROR($D78/$C78,""))</f>
        <v/>
      </c>
      <c r="F78" s="13">
        <f>IF($A78="","",IFERROR(AVERAGEIFS('Vorgänge'!$H$7:$H$106,'Vorgänge'!$C$7:$C$106,$A78,'Vorgänge'!$B$7:$B$106,$B$9),""))</f>
        <v/>
      </c>
      <c r="G78" s="31">
        <f>IF($A78="","",IFERROR(IF(SUMPRODUCT(('Vorgänge'!$C$7:$C$106=$A78)*('Vorgänge'!$B$7:$B$106=$B$9)*ISNUMBER('Vorgänge'!$I$7:$I$106))=0,"",SUMIFS('Vorgänge'!$I$7:$I$106,'Vorgänge'!$C$7:$C$106,$A78,'Vorgänge'!$B$7:$B$106,$B$9)),""))</f>
        <v/>
      </c>
      <c r="H78" s="12">
        <f>IF($A78="","",IF($D78="","Keine Vorgänge",IF(OR(AND($C78=0,$D78&gt;0),IF($E78="",FALSE,$E78&gt;=Anlagen!G71),IF($F78="",FALSE,$F78&gt;=$B$10),IF($G78="",FALSE,$G78&gt;=$B$11)),"Engpass prüfen","Unauffällig")))</f>
        <v/>
      </c>
      <c r="I78" s="16">
        <f>IF(OR($A78="",$D78=""),"",IFERROR(MAX(IF($E78="",0,$E78/Anlagen!G71),IF($F78="",0,$F78/$B$10),IF($G78="",0,$G78/$B$11)),""))</f>
        <v/>
      </c>
    </row>
    <row r="79">
      <c r="A79" s="17">
        <f>IF(Anlagen!A72="","",Anlagen!A72)</f>
        <v/>
      </c>
      <c r="B79" s="17">
        <f>IF($A79="","",Anlagen!B72)</f>
        <v/>
      </c>
      <c r="C79" s="18">
        <f>IF($A79="","",Anlagen!I72)</f>
        <v/>
      </c>
      <c r="D79" s="18">
        <f>IF($A79="","",IFERROR(IF(SUMPRODUCT(('Vorgänge'!$C$7:$C$106=$A79)*('Vorgänge'!$B$7:$B$106=$B$9)*ISNUMBER('Vorgänge'!$G$7:$G$106))=0,"",SUMIFS('Vorgänge'!$G$7:$G$106,'Vorgänge'!$C$7:$C$106,$A79,'Vorgänge'!$B$7:$B$106,$B$9)),""))</f>
        <v/>
      </c>
      <c r="E79" s="32">
        <f>IF(OR($A79="",$D79=""),"",IFERROR($D79/$C79,""))</f>
        <v/>
      </c>
      <c r="F79" s="18">
        <f>IF($A79="","",IFERROR(AVERAGEIFS('Vorgänge'!$H$7:$H$106,'Vorgänge'!$C$7:$C$106,$A79,'Vorgänge'!$B$7:$B$106,$B$9),""))</f>
        <v/>
      </c>
      <c r="G79" s="33">
        <f>IF($A79="","",IFERROR(IF(SUMPRODUCT(('Vorgänge'!$C$7:$C$106=$A79)*('Vorgänge'!$B$7:$B$106=$B$9)*ISNUMBER('Vorgänge'!$I$7:$I$106))=0,"",SUMIFS('Vorgänge'!$I$7:$I$106,'Vorgänge'!$C$7:$C$106,$A79,'Vorgänge'!$B$7:$B$106,$B$9)),""))</f>
        <v/>
      </c>
      <c r="H79" s="17">
        <f>IF($A79="","",IF($D79="","Keine Vorgänge",IF(OR(AND($C79=0,$D79&gt;0),IF($E79="",FALSE,$E79&gt;=Anlagen!G72),IF($F79="",FALSE,$F79&gt;=$B$10),IF($G79="",FALSE,$G79&gt;=$B$11)),"Engpass prüfen","Unauffällig")))</f>
        <v/>
      </c>
      <c r="I79" s="21">
        <f>IF(OR($A79="",$D79=""),"",IFERROR(MAX(IF($E79="",0,$E79/Anlagen!G72),IF($F79="",0,$F79/$B$10),IF($G79="",0,$G79/$B$11)),""))</f>
        <v/>
      </c>
    </row>
    <row r="80">
      <c r="A80" s="12">
        <f>IF(Anlagen!A73="","",Anlagen!A73)</f>
        <v/>
      </c>
      <c r="B80" s="12">
        <f>IF($A80="","",Anlagen!B73)</f>
        <v/>
      </c>
      <c r="C80" s="13">
        <f>IF($A80="","",Anlagen!I73)</f>
        <v/>
      </c>
      <c r="D80" s="13">
        <f>IF($A80="","",IFERROR(IF(SUMPRODUCT(('Vorgänge'!$C$7:$C$106=$A80)*('Vorgänge'!$B$7:$B$106=$B$9)*ISNUMBER('Vorgänge'!$G$7:$G$106))=0,"",SUMIFS('Vorgänge'!$G$7:$G$106,'Vorgänge'!$C$7:$C$106,$A80,'Vorgänge'!$B$7:$B$106,$B$9)),""))</f>
        <v/>
      </c>
      <c r="E80" s="30">
        <f>IF(OR($A80="",$D80=""),"",IFERROR($D80/$C80,""))</f>
        <v/>
      </c>
      <c r="F80" s="13">
        <f>IF($A80="","",IFERROR(AVERAGEIFS('Vorgänge'!$H$7:$H$106,'Vorgänge'!$C$7:$C$106,$A80,'Vorgänge'!$B$7:$B$106,$B$9),""))</f>
        <v/>
      </c>
      <c r="G80" s="31">
        <f>IF($A80="","",IFERROR(IF(SUMPRODUCT(('Vorgänge'!$C$7:$C$106=$A80)*('Vorgänge'!$B$7:$B$106=$B$9)*ISNUMBER('Vorgänge'!$I$7:$I$106))=0,"",SUMIFS('Vorgänge'!$I$7:$I$106,'Vorgänge'!$C$7:$C$106,$A80,'Vorgänge'!$B$7:$B$106,$B$9)),""))</f>
        <v/>
      </c>
      <c r="H80" s="12">
        <f>IF($A80="","",IF($D80="","Keine Vorgänge",IF(OR(AND($C80=0,$D80&gt;0),IF($E80="",FALSE,$E80&gt;=Anlagen!G73),IF($F80="",FALSE,$F80&gt;=$B$10),IF($G80="",FALSE,$G80&gt;=$B$11)),"Engpass prüfen","Unauffällig")))</f>
        <v/>
      </c>
      <c r="I80" s="16">
        <f>IF(OR($A80="",$D80=""),"",IFERROR(MAX(IF($E80="",0,$E80/Anlagen!G73),IF($F80="",0,$F80/$B$10),IF($G80="",0,$G80/$B$11)),""))</f>
        <v/>
      </c>
    </row>
    <row r="81">
      <c r="A81" s="17">
        <f>IF(Anlagen!A74="","",Anlagen!A74)</f>
        <v/>
      </c>
      <c r="B81" s="17">
        <f>IF($A81="","",Anlagen!B74)</f>
        <v/>
      </c>
      <c r="C81" s="18">
        <f>IF($A81="","",Anlagen!I74)</f>
        <v/>
      </c>
      <c r="D81" s="18">
        <f>IF($A81="","",IFERROR(IF(SUMPRODUCT(('Vorgänge'!$C$7:$C$106=$A81)*('Vorgänge'!$B$7:$B$106=$B$9)*ISNUMBER('Vorgänge'!$G$7:$G$106))=0,"",SUMIFS('Vorgänge'!$G$7:$G$106,'Vorgänge'!$C$7:$C$106,$A81,'Vorgänge'!$B$7:$B$106,$B$9)),""))</f>
        <v/>
      </c>
      <c r="E81" s="32">
        <f>IF(OR($A81="",$D81=""),"",IFERROR($D81/$C81,""))</f>
        <v/>
      </c>
      <c r="F81" s="18">
        <f>IF($A81="","",IFERROR(AVERAGEIFS('Vorgänge'!$H$7:$H$106,'Vorgänge'!$C$7:$C$106,$A81,'Vorgänge'!$B$7:$B$106,$B$9),""))</f>
        <v/>
      </c>
      <c r="G81" s="33">
        <f>IF($A81="","",IFERROR(IF(SUMPRODUCT(('Vorgänge'!$C$7:$C$106=$A81)*('Vorgänge'!$B$7:$B$106=$B$9)*ISNUMBER('Vorgänge'!$I$7:$I$106))=0,"",SUMIFS('Vorgänge'!$I$7:$I$106,'Vorgänge'!$C$7:$C$106,$A81,'Vorgänge'!$B$7:$B$106,$B$9)),""))</f>
        <v/>
      </c>
      <c r="H81" s="17">
        <f>IF($A81="","",IF($D81="","Keine Vorgänge",IF(OR(AND($C81=0,$D81&gt;0),IF($E81="",FALSE,$E81&gt;=Anlagen!G74),IF($F81="",FALSE,$F81&gt;=$B$10),IF($G81="",FALSE,$G81&gt;=$B$11)),"Engpass prüfen","Unauffällig")))</f>
        <v/>
      </c>
      <c r="I81" s="21">
        <f>IF(OR($A81="",$D81=""),"",IFERROR(MAX(IF($E81="",0,$E81/Anlagen!G74),IF($F81="",0,$F81/$B$10),IF($G81="",0,$G81/$B$11)),""))</f>
        <v/>
      </c>
    </row>
    <row r="82">
      <c r="A82" s="12">
        <f>IF(Anlagen!A75="","",Anlagen!A75)</f>
        <v/>
      </c>
      <c r="B82" s="12">
        <f>IF($A82="","",Anlagen!B75)</f>
        <v/>
      </c>
      <c r="C82" s="13">
        <f>IF($A82="","",Anlagen!I75)</f>
        <v/>
      </c>
      <c r="D82" s="13">
        <f>IF($A82="","",IFERROR(IF(SUMPRODUCT(('Vorgänge'!$C$7:$C$106=$A82)*('Vorgänge'!$B$7:$B$106=$B$9)*ISNUMBER('Vorgänge'!$G$7:$G$106))=0,"",SUMIFS('Vorgänge'!$G$7:$G$106,'Vorgänge'!$C$7:$C$106,$A82,'Vorgänge'!$B$7:$B$106,$B$9)),""))</f>
        <v/>
      </c>
      <c r="E82" s="30">
        <f>IF(OR($A82="",$D82=""),"",IFERROR($D82/$C82,""))</f>
        <v/>
      </c>
      <c r="F82" s="13">
        <f>IF($A82="","",IFERROR(AVERAGEIFS('Vorgänge'!$H$7:$H$106,'Vorgänge'!$C$7:$C$106,$A82,'Vorgänge'!$B$7:$B$106,$B$9),""))</f>
        <v/>
      </c>
      <c r="G82" s="31">
        <f>IF($A82="","",IFERROR(IF(SUMPRODUCT(('Vorgänge'!$C$7:$C$106=$A82)*('Vorgänge'!$B$7:$B$106=$B$9)*ISNUMBER('Vorgänge'!$I$7:$I$106))=0,"",SUMIFS('Vorgänge'!$I$7:$I$106,'Vorgänge'!$C$7:$C$106,$A82,'Vorgänge'!$B$7:$B$106,$B$9)),""))</f>
        <v/>
      </c>
      <c r="H82" s="12">
        <f>IF($A82="","",IF($D82="","Keine Vorgänge",IF(OR(AND($C82=0,$D82&gt;0),IF($E82="",FALSE,$E82&gt;=Anlagen!G75),IF($F82="",FALSE,$F82&gt;=$B$10),IF($G82="",FALSE,$G82&gt;=$B$11)),"Engpass prüfen","Unauffällig")))</f>
        <v/>
      </c>
      <c r="I82" s="16">
        <f>IF(OR($A82="",$D82=""),"",IFERROR(MAX(IF($E82="",0,$E82/Anlagen!G75),IF($F82="",0,$F82/$B$10),IF($G82="",0,$G82/$B$11)),""))</f>
        <v/>
      </c>
    </row>
    <row r="83">
      <c r="A83" s="17">
        <f>IF(Anlagen!A76="","",Anlagen!A76)</f>
        <v/>
      </c>
      <c r="B83" s="17">
        <f>IF($A83="","",Anlagen!B76)</f>
        <v/>
      </c>
      <c r="C83" s="18">
        <f>IF($A83="","",Anlagen!I76)</f>
        <v/>
      </c>
      <c r="D83" s="18">
        <f>IF($A83="","",IFERROR(IF(SUMPRODUCT(('Vorgänge'!$C$7:$C$106=$A83)*('Vorgänge'!$B$7:$B$106=$B$9)*ISNUMBER('Vorgänge'!$G$7:$G$106))=0,"",SUMIFS('Vorgänge'!$G$7:$G$106,'Vorgänge'!$C$7:$C$106,$A83,'Vorgänge'!$B$7:$B$106,$B$9)),""))</f>
        <v/>
      </c>
      <c r="E83" s="32">
        <f>IF(OR($A83="",$D83=""),"",IFERROR($D83/$C83,""))</f>
        <v/>
      </c>
      <c r="F83" s="18">
        <f>IF($A83="","",IFERROR(AVERAGEIFS('Vorgänge'!$H$7:$H$106,'Vorgänge'!$C$7:$C$106,$A83,'Vorgänge'!$B$7:$B$106,$B$9),""))</f>
        <v/>
      </c>
      <c r="G83" s="33">
        <f>IF($A83="","",IFERROR(IF(SUMPRODUCT(('Vorgänge'!$C$7:$C$106=$A83)*('Vorgänge'!$B$7:$B$106=$B$9)*ISNUMBER('Vorgänge'!$I$7:$I$106))=0,"",SUMIFS('Vorgänge'!$I$7:$I$106,'Vorgänge'!$C$7:$C$106,$A83,'Vorgänge'!$B$7:$B$106,$B$9)),""))</f>
        <v/>
      </c>
      <c r="H83" s="17">
        <f>IF($A83="","",IF($D83="","Keine Vorgänge",IF(OR(AND($C83=0,$D83&gt;0),IF($E83="",FALSE,$E83&gt;=Anlagen!G76),IF($F83="",FALSE,$F83&gt;=$B$10),IF($G83="",FALSE,$G83&gt;=$B$11)),"Engpass prüfen","Unauffällig")))</f>
        <v/>
      </c>
      <c r="I83" s="21">
        <f>IF(OR($A83="",$D83=""),"",IFERROR(MAX(IF($E83="",0,$E83/Anlagen!G76),IF($F83="",0,$F83/$B$10),IF($G83="",0,$G83/$B$11)),""))</f>
        <v/>
      </c>
    </row>
    <row r="84">
      <c r="A84" s="12">
        <f>IF(Anlagen!A77="","",Anlagen!A77)</f>
        <v/>
      </c>
      <c r="B84" s="12">
        <f>IF($A84="","",Anlagen!B77)</f>
        <v/>
      </c>
      <c r="C84" s="13">
        <f>IF($A84="","",Anlagen!I77)</f>
        <v/>
      </c>
      <c r="D84" s="13">
        <f>IF($A84="","",IFERROR(IF(SUMPRODUCT(('Vorgänge'!$C$7:$C$106=$A84)*('Vorgänge'!$B$7:$B$106=$B$9)*ISNUMBER('Vorgänge'!$G$7:$G$106))=0,"",SUMIFS('Vorgänge'!$G$7:$G$106,'Vorgänge'!$C$7:$C$106,$A84,'Vorgänge'!$B$7:$B$106,$B$9)),""))</f>
        <v/>
      </c>
      <c r="E84" s="30">
        <f>IF(OR($A84="",$D84=""),"",IFERROR($D84/$C84,""))</f>
        <v/>
      </c>
      <c r="F84" s="13">
        <f>IF($A84="","",IFERROR(AVERAGEIFS('Vorgänge'!$H$7:$H$106,'Vorgänge'!$C$7:$C$106,$A84,'Vorgänge'!$B$7:$B$106,$B$9),""))</f>
        <v/>
      </c>
      <c r="G84" s="31">
        <f>IF($A84="","",IFERROR(IF(SUMPRODUCT(('Vorgänge'!$C$7:$C$106=$A84)*('Vorgänge'!$B$7:$B$106=$B$9)*ISNUMBER('Vorgänge'!$I$7:$I$106))=0,"",SUMIFS('Vorgänge'!$I$7:$I$106,'Vorgänge'!$C$7:$C$106,$A84,'Vorgänge'!$B$7:$B$106,$B$9)),""))</f>
        <v/>
      </c>
      <c r="H84" s="12">
        <f>IF($A84="","",IF($D84="","Keine Vorgänge",IF(OR(AND($C84=0,$D84&gt;0),IF($E84="",FALSE,$E84&gt;=Anlagen!G77),IF($F84="",FALSE,$F84&gt;=$B$10),IF($G84="",FALSE,$G84&gt;=$B$11)),"Engpass prüfen","Unauffällig")))</f>
        <v/>
      </c>
      <c r="I84" s="16">
        <f>IF(OR($A84="",$D84=""),"",IFERROR(MAX(IF($E84="",0,$E84/Anlagen!G77),IF($F84="",0,$F84/$B$10),IF($G84="",0,$G84/$B$11)),""))</f>
        <v/>
      </c>
    </row>
    <row r="85">
      <c r="A85" s="17">
        <f>IF(Anlagen!A78="","",Anlagen!A78)</f>
        <v/>
      </c>
      <c r="B85" s="17">
        <f>IF($A85="","",Anlagen!B78)</f>
        <v/>
      </c>
      <c r="C85" s="18">
        <f>IF($A85="","",Anlagen!I78)</f>
        <v/>
      </c>
      <c r="D85" s="18">
        <f>IF($A85="","",IFERROR(IF(SUMPRODUCT(('Vorgänge'!$C$7:$C$106=$A85)*('Vorgänge'!$B$7:$B$106=$B$9)*ISNUMBER('Vorgänge'!$G$7:$G$106))=0,"",SUMIFS('Vorgänge'!$G$7:$G$106,'Vorgänge'!$C$7:$C$106,$A85,'Vorgänge'!$B$7:$B$106,$B$9)),""))</f>
        <v/>
      </c>
      <c r="E85" s="32">
        <f>IF(OR($A85="",$D85=""),"",IFERROR($D85/$C85,""))</f>
        <v/>
      </c>
      <c r="F85" s="18">
        <f>IF($A85="","",IFERROR(AVERAGEIFS('Vorgänge'!$H$7:$H$106,'Vorgänge'!$C$7:$C$106,$A85,'Vorgänge'!$B$7:$B$106,$B$9),""))</f>
        <v/>
      </c>
      <c r="G85" s="33">
        <f>IF($A85="","",IFERROR(IF(SUMPRODUCT(('Vorgänge'!$C$7:$C$106=$A85)*('Vorgänge'!$B$7:$B$106=$B$9)*ISNUMBER('Vorgänge'!$I$7:$I$106))=0,"",SUMIFS('Vorgänge'!$I$7:$I$106,'Vorgänge'!$C$7:$C$106,$A85,'Vorgänge'!$B$7:$B$106,$B$9)),""))</f>
        <v/>
      </c>
      <c r="H85" s="17">
        <f>IF($A85="","",IF($D85="","Keine Vorgänge",IF(OR(AND($C85=0,$D85&gt;0),IF($E85="",FALSE,$E85&gt;=Anlagen!G78),IF($F85="",FALSE,$F85&gt;=$B$10),IF($G85="",FALSE,$G85&gt;=$B$11)),"Engpass prüfen","Unauffällig")))</f>
        <v/>
      </c>
      <c r="I85" s="21">
        <f>IF(OR($A85="",$D85=""),"",IFERROR(MAX(IF($E85="",0,$E85/Anlagen!G78),IF($F85="",0,$F85/$B$10),IF($G85="",0,$G85/$B$11)),""))</f>
        <v/>
      </c>
    </row>
    <row r="86">
      <c r="A86" s="12">
        <f>IF(Anlagen!A79="","",Anlagen!A79)</f>
        <v/>
      </c>
      <c r="B86" s="12">
        <f>IF($A86="","",Anlagen!B79)</f>
        <v/>
      </c>
      <c r="C86" s="13">
        <f>IF($A86="","",Anlagen!I79)</f>
        <v/>
      </c>
      <c r="D86" s="13">
        <f>IF($A86="","",IFERROR(IF(SUMPRODUCT(('Vorgänge'!$C$7:$C$106=$A86)*('Vorgänge'!$B$7:$B$106=$B$9)*ISNUMBER('Vorgänge'!$G$7:$G$106))=0,"",SUMIFS('Vorgänge'!$G$7:$G$106,'Vorgänge'!$C$7:$C$106,$A86,'Vorgänge'!$B$7:$B$106,$B$9)),""))</f>
        <v/>
      </c>
      <c r="E86" s="30">
        <f>IF(OR($A86="",$D86=""),"",IFERROR($D86/$C86,""))</f>
        <v/>
      </c>
      <c r="F86" s="13">
        <f>IF($A86="","",IFERROR(AVERAGEIFS('Vorgänge'!$H$7:$H$106,'Vorgänge'!$C$7:$C$106,$A86,'Vorgänge'!$B$7:$B$106,$B$9),""))</f>
        <v/>
      </c>
      <c r="G86" s="31">
        <f>IF($A86="","",IFERROR(IF(SUMPRODUCT(('Vorgänge'!$C$7:$C$106=$A86)*('Vorgänge'!$B$7:$B$106=$B$9)*ISNUMBER('Vorgänge'!$I$7:$I$106))=0,"",SUMIFS('Vorgänge'!$I$7:$I$106,'Vorgänge'!$C$7:$C$106,$A86,'Vorgänge'!$B$7:$B$106,$B$9)),""))</f>
        <v/>
      </c>
      <c r="H86" s="12">
        <f>IF($A86="","",IF($D86="","Keine Vorgänge",IF(OR(AND($C86=0,$D86&gt;0),IF($E86="",FALSE,$E86&gt;=Anlagen!G79),IF($F86="",FALSE,$F86&gt;=$B$10),IF($G86="",FALSE,$G86&gt;=$B$11)),"Engpass prüfen","Unauffällig")))</f>
        <v/>
      </c>
      <c r="I86" s="16">
        <f>IF(OR($A86="",$D86=""),"",IFERROR(MAX(IF($E86="",0,$E86/Anlagen!G79),IF($F86="",0,$F86/$B$10),IF($G86="",0,$G86/$B$11)),""))</f>
        <v/>
      </c>
    </row>
    <row r="87">
      <c r="A87" s="17">
        <f>IF(Anlagen!A80="","",Anlagen!A80)</f>
        <v/>
      </c>
      <c r="B87" s="17">
        <f>IF($A87="","",Anlagen!B80)</f>
        <v/>
      </c>
      <c r="C87" s="18">
        <f>IF($A87="","",Anlagen!I80)</f>
        <v/>
      </c>
      <c r="D87" s="18">
        <f>IF($A87="","",IFERROR(IF(SUMPRODUCT(('Vorgänge'!$C$7:$C$106=$A87)*('Vorgänge'!$B$7:$B$106=$B$9)*ISNUMBER('Vorgänge'!$G$7:$G$106))=0,"",SUMIFS('Vorgänge'!$G$7:$G$106,'Vorgänge'!$C$7:$C$106,$A87,'Vorgänge'!$B$7:$B$106,$B$9)),""))</f>
        <v/>
      </c>
      <c r="E87" s="32">
        <f>IF(OR($A87="",$D87=""),"",IFERROR($D87/$C87,""))</f>
        <v/>
      </c>
      <c r="F87" s="18">
        <f>IF($A87="","",IFERROR(AVERAGEIFS('Vorgänge'!$H$7:$H$106,'Vorgänge'!$C$7:$C$106,$A87,'Vorgänge'!$B$7:$B$106,$B$9),""))</f>
        <v/>
      </c>
      <c r="G87" s="33">
        <f>IF($A87="","",IFERROR(IF(SUMPRODUCT(('Vorgänge'!$C$7:$C$106=$A87)*('Vorgänge'!$B$7:$B$106=$B$9)*ISNUMBER('Vorgänge'!$I$7:$I$106))=0,"",SUMIFS('Vorgänge'!$I$7:$I$106,'Vorgänge'!$C$7:$C$106,$A87,'Vorgänge'!$B$7:$B$106,$B$9)),""))</f>
        <v/>
      </c>
      <c r="H87" s="17">
        <f>IF($A87="","",IF($D87="","Keine Vorgänge",IF(OR(AND($C87=0,$D87&gt;0),IF($E87="",FALSE,$E87&gt;=Anlagen!G80),IF($F87="",FALSE,$F87&gt;=$B$10),IF($G87="",FALSE,$G87&gt;=$B$11)),"Engpass prüfen","Unauffällig")))</f>
        <v/>
      </c>
      <c r="I87" s="21">
        <f>IF(OR($A87="",$D87=""),"",IFERROR(MAX(IF($E87="",0,$E87/Anlagen!G80),IF($F87="",0,$F87/$B$10),IF($G87="",0,$G87/$B$11)),""))</f>
        <v/>
      </c>
    </row>
    <row r="88">
      <c r="A88" s="12">
        <f>IF(Anlagen!A81="","",Anlagen!A81)</f>
        <v/>
      </c>
      <c r="B88" s="12">
        <f>IF($A88="","",Anlagen!B81)</f>
        <v/>
      </c>
      <c r="C88" s="13">
        <f>IF($A88="","",Anlagen!I81)</f>
        <v/>
      </c>
      <c r="D88" s="13">
        <f>IF($A88="","",IFERROR(IF(SUMPRODUCT(('Vorgänge'!$C$7:$C$106=$A88)*('Vorgänge'!$B$7:$B$106=$B$9)*ISNUMBER('Vorgänge'!$G$7:$G$106))=0,"",SUMIFS('Vorgänge'!$G$7:$G$106,'Vorgänge'!$C$7:$C$106,$A88,'Vorgänge'!$B$7:$B$106,$B$9)),""))</f>
        <v/>
      </c>
      <c r="E88" s="30">
        <f>IF(OR($A88="",$D88=""),"",IFERROR($D88/$C88,""))</f>
        <v/>
      </c>
      <c r="F88" s="13">
        <f>IF($A88="","",IFERROR(AVERAGEIFS('Vorgänge'!$H$7:$H$106,'Vorgänge'!$C$7:$C$106,$A88,'Vorgänge'!$B$7:$B$106,$B$9),""))</f>
        <v/>
      </c>
      <c r="G88" s="31">
        <f>IF($A88="","",IFERROR(IF(SUMPRODUCT(('Vorgänge'!$C$7:$C$106=$A88)*('Vorgänge'!$B$7:$B$106=$B$9)*ISNUMBER('Vorgänge'!$I$7:$I$106))=0,"",SUMIFS('Vorgänge'!$I$7:$I$106,'Vorgänge'!$C$7:$C$106,$A88,'Vorgänge'!$B$7:$B$106,$B$9)),""))</f>
        <v/>
      </c>
      <c r="H88" s="12">
        <f>IF($A88="","",IF($D88="","Keine Vorgänge",IF(OR(AND($C88=0,$D88&gt;0),IF($E88="",FALSE,$E88&gt;=Anlagen!G81),IF($F88="",FALSE,$F88&gt;=$B$10),IF($G88="",FALSE,$G88&gt;=$B$11)),"Engpass prüfen","Unauffällig")))</f>
        <v/>
      </c>
      <c r="I88" s="16">
        <f>IF(OR($A88="",$D88=""),"",IFERROR(MAX(IF($E88="",0,$E88/Anlagen!G81),IF($F88="",0,$F88/$B$10),IF($G88="",0,$G88/$B$11)),""))</f>
        <v/>
      </c>
    </row>
    <row r="89">
      <c r="A89" s="17">
        <f>IF(Anlagen!A82="","",Anlagen!A82)</f>
        <v/>
      </c>
      <c r="B89" s="17">
        <f>IF($A89="","",Anlagen!B82)</f>
        <v/>
      </c>
      <c r="C89" s="18">
        <f>IF($A89="","",Anlagen!I82)</f>
        <v/>
      </c>
      <c r="D89" s="18">
        <f>IF($A89="","",IFERROR(IF(SUMPRODUCT(('Vorgänge'!$C$7:$C$106=$A89)*('Vorgänge'!$B$7:$B$106=$B$9)*ISNUMBER('Vorgänge'!$G$7:$G$106))=0,"",SUMIFS('Vorgänge'!$G$7:$G$106,'Vorgänge'!$C$7:$C$106,$A89,'Vorgänge'!$B$7:$B$106,$B$9)),""))</f>
        <v/>
      </c>
      <c r="E89" s="32">
        <f>IF(OR($A89="",$D89=""),"",IFERROR($D89/$C89,""))</f>
        <v/>
      </c>
      <c r="F89" s="18">
        <f>IF($A89="","",IFERROR(AVERAGEIFS('Vorgänge'!$H$7:$H$106,'Vorgänge'!$C$7:$C$106,$A89,'Vorgänge'!$B$7:$B$106,$B$9),""))</f>
        <v/>
      </c>
      <c r="G89" s="33">
        <f>IF($A89="","",IFERROR(IF(SUMPRODUCT(('Vorgänge'!$C$7:$C$106=$A89)*('Vorgänge'!$B$7:$B$106=$B$9)*ISNUMBER('Vorgänge'!$I$7:$I$106))=0,"",SUMIFS('Vorgänge'!$I$7:$I$106,'Vorgänge'!$C$7:$C$106,$A89,'Vorgänge'!$B$7:$B$106,$B$9)),""))</f>
        <v/>
      </c>
      <c r="H89" s="17">
        <f>IF($A89="","",IF($D89="","Keine Vorgänge",IF(OR(AND($C89=0,$D89&gt;0),IF($E89="",FALSE,$E89&gt;=Anlagen!G82),IF($F89="",FALSE,$F89&gt;=$B$10),IF($G89="",FALSE,$G89&gt;=$B$11)),"Engpass prüfen","Unauffällig")))</f>
        <v/>
      </c>
      <c r="I89" s="21">
        <f>IF(OR($A89="",$D89=""),"",IFERROR(MAX(IF($E89="",0,$E89/Anlagen!G82),IF($F89="",0,$F89/$B$10),IF($G89="",0,$G89/$B$11)),""))</f>
        <v/>
      </c>
    </row>
    <row r="90">
      <c r="A90" s="12">
        <f>IF(Anlagen!A83="","",Anlagen!A83)</f>
        <v/>
      </c>
      <c r="B90" s="12">
        <f>IF($A90="","",Anlagen!B83)</f>
        <v/>
      </c>
      <c r="C90" s="13">
        <f>IF($A90="","",Anlagen!I83)</f>
        <v/>
      </c>
      <c r="D90" s="13">
        <f>IF($A90="","",IFERROR(IF(SUMPRODUCT(('Vorgänge'!$C$7:$C$106=$A90)*('Vorgänge'!$B$7:$B$106=$B$9)*ISNUMBER('Vorgänge'!$G$7:$G$106))=0,"",SUMIFS('Vorgänge'!$G$7:$G$106,'Vorgänge'!$C$7:$C$106,$A90,'Vorgänge'!$B$7:$B$106,$B$9)),""))</f>
        <v/>
      </c>
      <c r="E90" s="30">
        <f>IF(OR($A90="",$D90=""),"",IFERROR($D90/$C90,""))</f>
        <v/>
      </c>
      <c r="F90" s="13">
        <f>IF($A90="","",IFERROR(AVERAGEIFS('Vorgänge'!$H$7:$H$106,'Vorgänge'!$C$7:$C$106,$A90,'Vorgänge'!$B$7:$B$106,$B$9),""))</f>
        <v/>
      </c>
      <c r="G90" s="31">
        <f>IF($A90="","",IFERROR(IF(SUMPRODUCT(('Vorgänge'!$C$7:$C$106=$A90)*('Vorgänge'!$B$7:$B$106=$B$9)*ISNUMBER('Vorgänge'!$I$7:$I$106))=0,"",SUMIFS('Vorgänge'!$I$7:$I$106,'Vorgänge'!$C$7:$C$106,$A90,'Vorgänge'!$B$7:$B$106,$B$9)),""))</f>
        <v/>
      </c>
      <c r="H90" s="12">
        <f>IF($A90="","",IF($D90="","Keine Vorgänge",IF(OR(AND($C90=0,$D90&gt;0),IF($E90="",FALSE,$E90&gt;=Anlagen!G83),IF($F90="",FALSE,$F90&gt;=$B$10),IF($G90="",FALSE,$G90&gt;=$B$11)),"Engpass prüfen","Unauffällig")))</f>
        <v/>
      </c>
      <c r="I90" s="16">
        <f>IF(OR($A90="",$D90=""),"",IFERROR(MAX(IF($E90="",0,$E90/Anlagen!G83),IF($F90="",0,$F90/$B$10),IF($G90="",0,$G90/$B$11)),""))</f>
        <v/>
      </c>
    </row>
    <row r="91">
      <c r="A91" s="17">
        <f>IF(Anlagen!A84="","",Anlagen!A84)</f>
        <v/>
      </c>
      <c r="B91" s="17">
        <f>IF($A91="","",Anlagen!B84)</f>
        <v/>
      </c>
      <c r="C91" s="18">
        <f>IF($A91="","",Anlagen!I84)</f>
        <v/>
      </c>
      <c r="D91" s="18">
        <f>IF($A91="","",IFERROR(IF(SUMPRODUCT(('Vorgänge'!$C$7:$C$106=$A91)*('Vorgänge'!$B$7:$B$106=$B$9)*ISNUMBER('Vorgänge'!$G$7:$G$106))=0,"",SUMIFS('Vorgänge'!$G$7:$G$106,'Vorgänge'!$C$7:$C$106,$A91,'Vorgänge'!$B$7:$B$106,$B$9)),""))</f>
        <v/>
      </c>
      <c r="E91" s="32">
        <f>IF(OR($A91="",$D91=""),"",IFERROR($D91/$C91,""))</f>
        <v/>
      </c>
      <c r="F91" s="18">
        <f>IF($A91="","",IFERROR(AVERAGEIFS('Vorgänge'!$H$7:$H$106,'Vorgänge'!$C$7:$C$106,$A91,'Vorgänge'!$B$7:$B$106,$B$9),""))</f>
        <v/>
      </c>
      <c r="G91" s="33">
        <f>IF($A91="","",IFERROR(IF(SUMPRODUCT(('Vorgänge'!$C$7:$C$106=$A91)*('Vorgänge'!$B$7:$B$106=$B$9)*ISNUMBER('Vorgänge'!$I$7:$I$106))=0,"",SUMIFS('Vorgänge'!$I$7:$I$106,'Vorgänge'!$C$7:$C$106,$A91,'Vorgänge'!$B$7:$B$106,$B$9)),""))</f>
        <v/>
      </c>
      <c r="H91" s="17">
        <f>IF($A91="","",IF($D91="","Keine Vorgänge",IF(OR(AND($C91=0,$D91&gt;0),IF($E91="",FALSE,$E91&gt;=Anlagen!G84),IF($F91="",FALSE,$F91&gt;=$B$10),IF($G91="",FALSE,$G91&gt;=$B$11)),"Engpass prüfen","Unauffällig")))</f>
        <v/>
      </c>
      <c r="I91" s="21">
        <f>IF(OR($A91="",$D91=""),"",IFERROR(MAX(IF($E91="",0,$E91/Anlagen!G84),IF($F91="",0,$F91/$B$10),IF($G91="",0,$G91/$B$11)),""))</f>
        <v/>
      </c>
    </row>
    <row r="92">
      <c r="A92" s="12">
        <f>IF(Anlagen!A85="","",Anlagen!A85)</f>
        <v/>
      </c>
      <c r="B92" s="12">
        <f>IF($A92="","",Anlagen!B85)</f>
        <v/>
      </c>
      <c r="C92" s="13">
        <f>IF($A92="","",Anlagen!I85)</f>
        <v/>
      </c>
      <c r="D92" s="13">
        <f>IF($A92="","",IFERROR(IF(SUMPRODUCT(('Vorgänge'!$C$7:$C$106=$A92)*('Vorgänge'!$B$7:$B$106=$B$9)*ISNUMBER('Vorgänge'!$G$7:$G$106))=0,"",SUMIFS('Vorgänge'!$G$7:$G$106,'Vorgänge'!$C$7:$C$106,$A92,'Vorgänge'!$B$7:$B$106,$B$9)),""))</f>
        <v/>
      </c>
      <c r="E92" s="30">
        <f>IF(OR($A92="",$D92=""),"",IFERROR($D92/$C92,""))</f>
        <v/>
      </c>
      <c r="F92" s="13">
        <f>IF($A92="","",IFERROR(AVERAGEIFS('Vorgänge'!$H$7:$H$106,'Vorgänge'!$C$7:$C$106,$A92,'Vorgänge'!$B$7:$B$106,$B$9),""))</f>
        <v/>
      </c>
      <c r="G92" s="31">
        <f>IF($A92="","",IFERROR(IF(SUMPRODUCT(('Vorgänge'!$C$7:$C$106=$A92)*('Vorgänge'!$B$7:$B$106=$B$9)*ISNUMBER('Vorgänge'!$I$7:$I$106))=0,"",SUMIFS('Vorgänge'!$I$7:$I$106,'Vorgänge'!$C$7:$C$106,$A92,'Vorgänge'!$B$7:$B$106,$B$9)),""))</f>
        <v/>
      </c>
      <c r="H92" s="12">
        <f>IF($A92="","",IF($D92="","Keine Vorgänge",IF(OR(AND($C92=0,$D92&gt;0),IF($E92="",FALSE,$E92&gt;=Anlagen!G85),IF($F92="",FALSE,$F92&gt;=$B$10),IF($G92="",FALSE,$G92&gt;=$B$11)),"Engpass prüfen","Unauffällig")))</f>
        <v/>
      </c>
      <c r="I92" s="16">
        <f>IF(OR($A92="",$D92=""),"",IFERROR(MAX(IF($E92="",0,$E92/Anlagen!G85),IF($F92="",0,$F92/$B$10),IF($G92="",0,$G92/$B$11)),""))</f>
        <v/>
      </c>
    </row>
    <row r="93">
      <c r="A93" s="17">
        <f>IF(Anlagen!A86="","",Anlagen!A86)</f>
        <v/>
      </c>
      <c r="B93" s="17">
        <f>IF($A93="","",Anlagen!B86)</f>
        <v/>
      </c>
      <c r="C93" s="18">
        <f>IF($A93="","",Anlagen!I86)</f>
        <v/>
      </c>
      <c r="D93" s="18">
        <f>IF($A93="","",IFERROR(IF(SUMPRODUCT(('Vorgänge'!$C$7:$C$106=$A93)*('Vorgänge'!$B$7:$B$106=$B$9)*ISNUMBER('Vorgänge'!$G$7:$G$106))=0,"",SUMIFS('Vorgänge'!$G$7:$G$106,'Vorgänge'!$C$7:$C$106,$A93,'Vorgänge'!$B$7:$B$106,$B$9)),""))</f>
        <v/>
      </c>
      <c r="E93" s="32">
        <f>IF(OR($A93="",$D93=""),"",IFERROR($D93/$C93,""))</f>
        <v/>
      </c>
      <c r="F93" s="18">
        <f>IF($A93="","",IFERROR(AVERAGEIFS('Vorgänge'!$H$7:$H$106,'Vorgänge'!$C$7:$C$106,$A93,'Vorgänge'!$B$7:$B$106,$B$9),""))</f>
        <v/>
      </c>
      <c r="G93" s="33">
        <f>IF($A93="","",IFERROR(IF(SUMPRODUCT(('Vorgänge'!$C$7:$C$106=$A93)*('Vorgänge'!$B$7:$B$106=$B$9)*ISNUMBER('Vorgänge'!$I$7:$I$106))=0,"",SUMIFS('Vorgänge'!$I$7:$I$106,'Vorgänge'!$C$7:$C$106,$A93,'Vorgänge'!$B$7:$B$106,$B$9)),""))</f>
        <v/>
      </c>
      <c r="H93" s="17">
        <f>IF($A93="","",IF($D93="","Keine Vorgänge",IF(OR(AND($C93=0,$D93&gt;0),IF($E93="",FALSE,$E93&gt;=Anlagen!G86),IF($F93="",FALSE,$F93&gt;=$B$10),IF($G93="",FALSE,$G93&gt;=$B$11)),"Engpass prüfen","Unauffällig")))</f>
        <v/>
      </c>
      <c r="I93" s="21">
        <f>IF(OR($A93="",$D93=""),"",IFERROR(MAX(IF($E93="",0,$E93/Anlagen!G86),IF($F93="",0,$F93/$B$10),IF($G93="",0,$G93/$B$11)),""))</f>
        <v/>
      </c>
    </row>
    <row r="94">
      <c r="A94" s="12">
        <f>IF(Anlagen!A87="","",Anlagen!A87)</f>
        <v/>
      </c>
      <c r="B94" s="12">
        <f>IF($A94="","",Anlagen!B87)</f>
        <v/>
      </c>
      <c r="C94" s="13">
        <f>IF($A94="","",Anlagen!I87)</f>
        <v/>
      </c>
      <c r="D94" s="13">
        <f>IF($A94="","",IFERROR(IF(SUMPRODUCT(('Vorgänge'!$C$7:$C$106=$A94)*('Vorgänge'!$B$7:$B$106=$B$9)*ISNUMBER('Vorgänge'!$G$7:$G$106))=0,"",SUMIFS('Vorgänge'!$G$7:$G$106,'Vorgänge'!$C$7:$C$106,$A94,'Vorgänge'!$B$7:$B$106,$B$9)),""))</f>
        <v/>
      </c>
      <c r="E94" s="30">
        <f>IF(OR($A94="",$D94=""),"",IFERROR($D94/$C94,""))</f>
        <v/>
      </c>
      <c r="F94" s="13">
        <f>IF($A94="","",IFERROR(AVERAGEIFS('Vorgänge'!$H$7:$H$106,'Vorgänge'!$C$7:$C$106,$A94,'Vorgänge'!$B$7:$B$106,$B$9),""))</f>
        <v/>
      </c>
      <c r="G94" s="31">
        <f>IF($A94="","",IFERROR(IF(SUMPRODUCT(('Vorgänge'!$C$7:$C$106=$A94)*('Vorgänge'!$B$7:$B$106=$B$9)*ISNUMBER('Vorgänge'!$I$7:$I$106))=0,"",SUMIFS('Vorgänge'!$I$7:$I$106,'Vorgänge'!$C$7:$C$106,$A94,'Vorgänge'!$B$7:$B$106,$B$9)),""))</f>
        <v/>
      </c>
      <c r="H94" s="12">
        <f>IF($A94="","",IF($D94="","Keine Vorgänge",IF(OR(AND($C94=0,$D94&gt;0),IF($E94="",FALSE,$E94&gt;=Anlagen!G87),IF($F94="",FALSE,$F94&gt;=$B$10),IF($G94="",FALSE,$G94&gt;=$B$11)),"Engpass prüfen","Unauffällig")))</f>
        <v/>
      </c>
      <c r="I94" s="16">
        <f>IF(OR($A94="",$D94=""),"",IFERROR(MAX(IF($E94="",0,$E94/Anlagen!G87),IF($F94="",0,$F94/$B$10),IF($G94="",0,$G94/$B$11)),""))</f>
        <v/>
      </c>
    </row>
    <row r="95">
      <c r="A95" s="17">
        <f>IF(Anlagen!A88="","",Anlagen!A88)</f>
        <v/>
      </c>
      <c r="B95" s="17">
        <f>IF($A95="","",Anlagen!B88)</f>
        <v/>
      </c>
      <c r="C95" s="18">
        <f>IF($A95="","",Anlagen!I88)</f>
        <v/>
      </c>
      <c r="D95" s="18">
        <f>IF($A95="","",IFERROR(IF(SUMPRODUCT(('Vorgänge'!$C$7:$C$106=$A95)*('Vorgänge'!$B$7:$B$106=$B$9)*ISNUMBER('Vorgänge'!$G$7:$G$106))=0,"",SUMIFS('Vorgänge'!$G$7:$G$106,'Vorgänge'!$C$7:$C$106,$A95,'Vorgänge'!$B$7:$B$106,$B$9)),""))</f>
        <v/>
      </c>
      <c r="E95" s="32">
        <f>IF(OR($A95="",$D95=""),"",IFERROR($D95/$C95,""))</f>
        <v/>
      </c>
      <c r="F95" s="18">
        <f>IF($A95="","",IFERROR(AVERAGEIFS('Vorgänge'!$H$7:$H$106,'Vorgänge'!$C$7:$C$106,$A95,'Vorgänge'!$B$7:$B$106,$B$9),""))</f>
        <v/>
      </c>
      <c r="G95" s="33">
        <f>IF($A95="","",IFERROR(IF(SUMPRODUCT(('Vorgänge'!$C$7:$C$106=$A95)*('Vorgänge'!$B$7:$B$106=$B$9)*ISNUMBER('Vorgänge'!$I$7:$I$106))=0,"",SUMIFS('Vorgänge'!$I$7:$I$106,'Vorgänge'!$C$7:$C$106,$A95,'Vorgänge'!$B$7:$B$106,$B$9)),""))</f>
        <v/>
      </c>
      <c r="H95" s="17">
        <f>IF($A95="","",IF($D95="","Keine Vorgänge",IF(OR(AND($C95=0,$D95&gt;0),IF($E95="",FALSE,$E95&gt;=Anlagen!G88),IF($F95="",FALSE,$F95&gt;=$B$10),IF($G95="",FALSE,$G95&gt;=$B$11)),"Engpass prüfen","Unauffällig")))</f>
        <v/>
      </c>
      <c r="I95" s="21">
        <f>IF(OR($A95="",$D95=""),"",IFERROR(MAX(IF($E95="",0,$E95/Anlagen!G88),IF($F95="",0,$F95/$B$10),IF($G95="",0,$G95/$B$11)),""))</f>
        <v/>
      </c>
    </row>
    <row r="96">
      <c r="A96" s="12">
        <f>IF(Anlagen!A89="","",Anlagen!A89)</f>
        <v/>
      </c>
      <c r="B96" s="12">
        <f>IF($A96="","",Anlagen!B89)</f>
        <v/>
      </c>
      <c r="C96" s="13">
        <f>IF($A96="","",Anlagen!I89)</f>
        <v/>
      </c>
      <c r="D96" s="13">
        <f>IF($A96="","",IFERROR(IF(SUMPRODUCT(('Vorgänge'!$C$7:$C$106=$A96)*('Vorgänge'!$B$7:$B$106=$B$9)*ISNUMBER('Vorgänge'!$G$7:$G$106))=0,"",SUMIFS('Vorgänge'!$G$7:$G$106,'Vorgänge'!$C$7:$C$106,$A96,'Vorgänge'!$B$7:$B$106,$B$9)),""))</f>
        <v/>
      </c>
      <c r="E96" s="30">
        <f>IF(OR($A96="",$D96=""),"",IFERROR($D96/$C96,""))</f>
        <v/>
      </c>
      <c r="F96" s="13">
        <f>IF($A96="","",IFERROR(AVERAGEIFS('Vorgänge'!$H$7:$H$106,'Vorgänge'!$C$7:$C$106,$A96,'Vorgänge'!$B$7:$B$106,$B$9),""))</f>
        <v/>
      </c>
      <c r="G96" s="31">
        <f>IF($A96="","",IFERROR(IF(SUMPRODUCT(('Vorgänge'!$C$7:$C$106=$A96)*('Vorgänge'!$B$7:$B$106=$B$9)*ISNUMBER('Vorgänge'!$I$7:$I$106))=0,"",SUMIFS('Vorgänge'!$I$7:$I$106,'Vorgänge'!$C$7:$C$106,$A96,'Vorgänge'!$B$7:$B$106,$B$9)),""))</f>
        <v/>
      </c>
      <c r="H96" s="12">
        <f>IF($A96="","",IF($D96="","Keine Vorgänge",IF(OR(AND($C96=0,$D96&gt;0),IF($E96="",FALSE,$E96&gt;=Anlagen!G89),IF($F96="",FALSE,$F96&gt;=$B$10),IF($G96="",FALSE,$G96&gt;=$B$11)),"Engpass prüfen","Unauffällig")))</f>
        <v/>
      </c>
      <c r="I96" s="16">
        <f>IF(OR($A96="",$D96=""),"",IFERROR(MAX(IF($E96="",0,$E96/Anlagen!G89),IF($F96="",0,$F96/$B$10),IF($G96="",0,$G96/$B$11)),""))</f>
        <v/>
      </c>
    </row>
    <row r="97">
      <c r="A97" s="17">
        <f>IF(Anlagen!A90="","",Anlagen!A90)</f>
        <v/>
      </c>
      <c r="B97" s="17">
        <f>IF($A97="","",Anlagen!B90)</f>
        <v/>
      </c>
      <c r="C97" s="18">
        <f>IF($A97="","",Anlagen!I90)</f>
        <v/>
      </c>
      <c r="D97" s="18">
        <f>IF($A97="","",IFERROR(IF(SUMPRODUCT(('Vorgänge'!$C$7:$C$106=$A97)*('Vorgänge'!$B$7:$B$106=$B$9)*ISNUMBER('Vorgänge'!$G$7:$G$106))=0,"",SUMIFS('Vorgänge'!$G$7:$G$106,'Vorgänge'!$C$7:$C$106,$A97,'Vorgänge'!$B$7:$B$106,$B$9)),""))</f>
        <v/>
      </c>
      <c r="E97" s="32">
        <f>IF(OR($A97="",$D97=""),"",IFERROR($D97/$C97,""))</f>
        <v/>
      </c>
      <c r="F97" s="18">
        <f>IF($A97="","",IFERROR(AVERAGEIFS('Vorgänge'!$H$7:$H$106,'Vorgänge'!$C$7:$C$106,$A97,'Vorgänge'!$B$7:$B$106,$B$9),""))</f>
        <v/>
      </c>
      <c r="G97" s="33">
        <f>IF($A97="","",IFERROR(IF(SUMPRODUCT(('Vorgänge'!$C$7:$C$106=$A97)*('Vorgänge'!$B$7:$B$106=$B$9)*ISNUMBER('Vorgänge'!$I$7:$I$106))=0,"",SUMIFS('Vorgänge'!$I$7:$I$106,'Vorgänge'!$C$7:$C$106,$A97,'Vorgänge'!$B$7:$B$106,$B$9)),""))</f>
        <v/>
      </c>
      <c r="H97" s="17">
        <f>IF($A97="","",IF($D97="","Keine Vorgänge",IF(OR(AND($C97=0,$D97&gt;0),IF($E97="",FALSE,$E97&gt;=Anlagen!G90),IF($F97="",FALSE,$F97&gt;=$B$10),IF($G97="",FALSE,$G97&gt;=$B$11)),"Engpass prüfen","Unauffällig")))</f>
        <v/>
      </c>
      <c r="I97" s="21">
        <f>IF(OR($A97="",$D97=""),"",IFERROR(MAX(IF($E97="",0,$E97/Anlagen!G90),IF($F97="",0,$F97/$B$10),IF($G97="",0,$G97/$B$11)),""))</f>
        <v/>
      </c>
    </row>
    <row r="98">
      <c r="A98" s="12">
        <f>IF(Anlagen!A91="","",Anlagen!A91)</f>
        <v/>
      </c>
      <c r="B98" s="12">
        <f>IF($A98="","",Anlagen!B91)</f>
        <v/>
      </c>
      <c r="C98" s="13">
        <f>IF($A98="","",Anlagen!I91)</f>
        <v/>
      </c>
      <c r="D98" s="13">
        <f>IF($A98="","",IFERROR(IF(SUMPRODUCT(('Vorgänge'!$C$7:$C$106=$A98)*('Vorgänge'!$B$7:$B$106=$B$9)*ISNUMBER('Vorgänge'!$G$7:$G$106))=0,"",SUMIFS('Vorgänge'!$G$7:$G$106,'Vorgänge'!$C$7:$C$106,$A98,'Vorgänge'!$B$7:$B$106,$B$9)),""))</f>
        <v/>
      </c>
      <c r="E98" s="30">
        <f>IF(OR($A98="",$D98=""),"",IFERROR($D98/$C98,""))</f>
        <v/>
      </c>
      <c r="F98" s="13">
        <f>IF($A98="","",IFERROR(AVERAGEIFS('Vorgänge'!$H$7:$H$106,'Vorgänge'!$C$7:$C$106,$A98,'Vorgänge'!$B$7:$B$106,$B$9),""))</f>
        <v/>
      </c>
      <c r="G98" s="31">
        <f>IF($A98="","",IFERROR(IF(SUMPRODUCT(('Vorgänge'!$C$7:$C$106=$A98)*('Vorgänge'!$B$7:$B$106=$B$9)*ISNUMBER('Vorgänge'!$I$7:$I$106))=0,"",SUMIFS('Vorgänge'!$I$7:$I$106,'Vorgänge'!$C$7:$C$106,$A98,'Vorgänge'!$B$7:$B$106,$B$9)),""))</f>
        <v/>
      </c>
      <c r="H98" s="12">
        <f>IF($A98="","",IF($D98="","Keine Vorgänge",IF(OR(AND($C98=0,$D98&gt;0),IF($E98="",FALSE,$E98&gt;=Anlagen!G91),IF($F98="",FALSE,$F98&gt;=$B$10),IF($G98="",FALSE,$G98&gt;=$B$11)),"Engpass prüfen","Unauffällig")))</f>
        <v/>
      </c>
      <c r="I98" s="16">
        <f>IF(OR($A98="",$D98=""),"",IFERROR(MAX(IF($E98="",0,$E98/Anlagen!G91),IF($F98="",0,$F98/$B$10),IF($G98="",0,$G98/$B$11)),""))</f>
        <v/>
      </c>
    </row>
    <row r="99">
      <c r="A99" s="17">
        <f>IF(Anlagen!A92="","",Anlagen!A92)</f>
        <v/>
      </c>
      <c r="B99" s="17">
        <f>IF($A99="","",Anlagen!B92)</f>
        <v/>
      </c>
      <c r="C99" s="18">
        <f>IF($A99="","",Anlagen!I92)</f>
        <v/>
      </c>
      <c r="D99" s="18">
        <f>IF($A99="","",IFERROR(IF(SUMPRODUCT(('Vorgänge'!$C$7:$C$106=$A99)*('Vorgänge'!$B$7:$B$106=$B$9)*ISNUMBER('Vorgänge'!$G$7:$G$106))=0,"",SUMIFS('Vorgänge'!$G$7:$G$106,'Vorgänge'!$C$7:$C$106,$A99,'Vorgänge'!$B$7:$B$106,$B$9)),""))</f>
        <v/>
      </c>
      <c r="E99" s="32">
        <f>IF(OR($A99="",$D99=""),"",IFERROR($D99/$C99,""))</f>
        <v/>
      </c>
      <c r="F99" s="18">
        <f>IF($A99="","",IFERROR(AVERAGEIFS('Vorgänge'!$H$7:$H$106,'Vorgänge'!$C$7:$C$106,$A99,'Vorgänge'!$B$7:$B$106,$B$9),""))</f>
        <v/>
      </c>
      <c r="G99" s="33">
        <f>IF($A99="","",IFERROR(IF(SUMPRODUCT(('Vorgänge'!$C$7:$C$106=$A99)*('Vorgänge'!$B$7:$B$106=$B$9)*ISNUMBER('Vorgänge'!$I$7:$I$106))=0,"",SUMIFS('Vorgänge'!$I$7:$I$106,'Vorgänge'!$C$7:$C$106,$A99,'Vorgänge'!$B$7:$B$106,$B$9)),""))</f>
        <v/>
      </c>
      <c r="H99" s="17">
        <f>IF($A99="","",IF($D99="","Keine Vorgänge",IF(OR(AND($C99=0,$D99&gt;0),IF($E99="",FALSE,$E99&gt;=Anlagen!G92),IF($F99="",FALSE,$F99&gt;=$B$10),IF($G99="",FALSE,$G99&gt;=$B$11)),"Engpass prüfen","Unauffällig")))</f>
        <v/>
      </c>
      <c r="I99" s="21">
        <f>IF(OR($A99="",$D99=""),"",IFERROR(MAX(IF($E99="",0,$E99/Anlagen!G92),IF($F99="",0,$F99/$B$10),IF($G99="",0,$G99/$B$11)),""))</f>
        <v/>
      </c>
    </row>
    <row r="100">
      <c r="A100" s="12">
        <f>IF(Anlagen!A93="","",Anlagen!A93)</f>
        <v/>
      </c>
      <c r="B100" s="12">
        <f>IF($A100="","",Anlagen!B93)</f>
        <v/>
      </c>
      <c r="C100" s="13">
        <f>IF($A100="","",Anlagen!I93)</f>
        <v/>
      </c>
      <c r="D100" s="13">
        <f>IF($A100="","",IFERROR(IF(SUMPRODUCT(('Vorgänge'!$C$7:$C$106=$A100)*('Vorgänge'!$B$7:$B$106=$B$9)*ISNUMBER('Vorgänge'!$G$7:$G$106))=0,"",SUMIFS('Vorgänge'!$G$7:$G$106,'Vorgänge'!$C$7:$C$106,$A100,'Vorgänge'!$B$7:$B$106,$B$9)),""))</f>
        <v/>
      </c>
      <c r="E100" s="30">
        <f>IF(OR($A100="",$D100=""),"",IFERROR($D100/$C100,""))</f>
        <v/>
      </c>
      <c r="F100" s="13">
        <f>IF($A100="","",IFERROR(AVERAGEIFS('Vorgänge'!$H$7:$H$106,'Vorgänge'!$C$7:$C$106,$A100,'Vorgänge'!$B$7:$B$106,$B$9),""))</f>
        <v/>
      </c>
      <c r="G100" s="31">
        <f>IF($A100="","",IFERROR(IF(SUMPRODUCT(('Vorgänge'!$C$7:$C$106=$A100)*('Vorgänge'!$B$7:$B$106=$B$9)*ISNUMBER('Vorgänge'!$I$7:$I$106))=0,"",SUMIFS('Vorgänge'!$I$7:$I$106,'Vorgänge'!$C$7:$C$106,$A100,'Vorgänge'!$B$7:$B$106,$B$9)),""))</f>
        <v/>
      </c>
      <c r="H100" s="12">
        <f>IF($A100="","",IF($D100="","Keine Vorgänge",IF(OR(AND($C100=0,$D100&gt;0),IF($E100="",FALSE,$E100&gt;=Anlagen!G93),IF($F100="",FALSE,$F100&gt;=$B$10),IF($G100="",FALSE,$G100&gt;=$B$11)),"Engpass prüfen","Unauffällig")))</f>
        <v/>
      </c>
      <c r="I100" s="16">
        <f>IF(OR($A100="",$D100=""),"",IFERROR(MAX(IF($E100="",0,$E100/Anlagen!G93),IF($F100="",0,$F100/$B$10),IF($G100="",0,$G100/$B$11)),""))</f>
        <v/>
      </c>
    </row>
    <row r="101">
      <c r="A101" s="17">
        <f>IF(Anlagen!A94="","",Anlagen!A94)</f>
        <v/>
      </c>
      <c r="B101" s="17">
        <f>IF($A101="","",Anlagen!B94)</f>
        <v/>
      </c>
      <c r="C101" s="18">
        <f>IF($A101="","",Anlagen!I94)</f>
        <v/>
      </c>
      <c r="D101" s="18">
        <f>IF($A101="","",IFERROR(IF(SUMPRODUCT(('Vorgänge'!$C$7:$C$106=$A101)*('Vorgänge'!$B$7:$B$106=$B$9)*ISNUMBER('Vorgänge'!$G$7:$G$106))=0,"",SUMIFS('Vorgänge'!$G$7:$G$106,'Vorgänge'!$C$7:$C$106,$A101,'Vorgänge'!$B$7:$B$106,$B$9)),""))</f>
        <v/>
      </c>
      <c r="E101" s="32">
        <f>IF(OR($A101="",$D101=""),"",IFERROR($D101/$C101,""))</f>
        <v/>
      </c>
      <c r="F101" s="18">
        <f>IF($A101="","",IFERROR(AVERAGEIFS('Vorgänge'!$H$7:$H$106,'Vorgänge'!$C$7:$C$106,$A101,'Vorgänge'!$B$7:$B$106,$B$9),""))</f>
        <v/>
      </c>
      <c r="G101" s="33">
        <f>IF($A101="","",IFERROR(IF(SUMPRODUCT(('Vorgänge'!$C$7:$C$106=$A101)*('Vorgänge'!$B$7:$B$106=$B$9)*ISNUMBER('Vorgänge'!$I$7:$I$106))=0,"",SUMIFS('Vorgänge'!$I$7:$I$106,'Vorgänge'!$C$7:$C$106,$A101,'Vorgänge'!$B$7:$B$106,$B$9)),""))</f>
        <v/>
      </c>
      <c r="H101" s="17">
        <f>IF($A101="","",IF($D101="","Keine Vorgänge",IF(OR(AND($C101=0,$D101&gt;0),IF($E101="",FALSE,$E101&gt;=Anlagen!G94),IF($F101="",FALSE,$F101&gt;=$B$10),IF($G101="",FALSE,$G101&gt;=$B$11)),"Engpass prüfen","Unauffällig")))</f>
        <v/>
      </c>
      <c r="I101" s="21">
        <f>IF(OR($A101="",$D101=""),"",IFERROR(MAX(IF($E101="",0,$E101/Anlagen!G94),IF($F101="",0,$F101/$B$10),IF($G101="",0,$G101/$B$11)),""))</f>
        <v/>
      </c>
    </row>
    <row r="102">
      <c r="A102" s="12">
        <f>IF(Anlagen!A95="","",Anlagen!A95)</f>
        <v/>
      </c>
      <c r="B102" s="12">
        <f>IF($A102="","",Anlagen!B95)</f>
        <v/>
      </c>
      <c r="C102" s="13">
        <f>IF($A102="","",Anlagen!I95)</f>
        <v/>
      </c>
      <c r="D102" s="13">
        <f>IF($A102="","",IFERROR(IF(SUMPRODUCT(('Vorgänge'!$C$7:$C$106=$A102)*('Vorgänge'!$B$7:$B$106=$B$9)*ISNUMBER('Vorgänge'!$G$7:$G$106))=0,"",SUMIFS('Vorgänge'!$G$7:$G$106,'Vorgänge'!$C$7:$C$106,$A102,'Vorgänge'!$B$7:$B$106,$B$9)),""))</f>
        <v/>
      </c>
      <c r="E102" s="30">
        <f>IF(OR($A102="",$D102=""),"",IFERROR($D102/$C102,""))</f>
        <v/>
      </c>
      <c r="F102" s="13">
        <f>IF($A102="","",IFERROR(AVERAGEIFS('Vorgänge'!$H$7:$H$106,'Vorgänge'!$C$7:$C$106,$A102,'Vorgänge'!$B$7:$B$106,$B$9),""))</f>
        <v/>
      </c>
      <c r="G102" s="31">
        <f>IF($A102="","",IFERROR(IF(SUMPRODUCT(('Vorgänge'!$C$7:$C$106=$A102)*('Vorgänge'!$B$7:$B$106=$B$9)*ISNUMBER('Vorgänge'!$I$7:$I$106))=0,"",SUMIFS('Vorgänge'!$I$7:$I$106,'Vorgänge'!$C$7:$C$106,$A102,'Vorgänge'!$B$7:$B$106,$B$9)),""))</f>
        <v/>
      </c>
      <c r="H102" s="12">
        <f>IF($A102="","",IF($D102="","Keine Vorgänge",IF(OR(AND($C102=0,$D102&gt;0),IF($E102="",FALSE,$E102&gt;=Anlagen!G95),IF($F102="",FALSE,$F102&gt;=$B$10),IF($G102="",FALSE,$G102&gt;=$B$11)),"Engpass prüfen","Unauffällig")))</f>
        <v/>
      </c>
      <c r="I102" s="16">
        <f>IF(OR($A102="",$D102=""),"",IFERROR(MAX(IF($E102="",0,$E102/Anlagen!G95),IF($F102="",0,$F102/$B$10),IF($G102="",0,$G102/$B$11)),""))</f>
        <v/>
      </c>
    </row>
    <row r="103">
      <c r="A103" s="17">
        <f>IF(Anlagen!A96="","",Anlagen!A96)</f>
        <v/>
      </c>
      <c r="B103" s="17">
        <f>IF($A103="","",Anlagen!B96)</f>
        <v/>
      </c>
      <c r="C103" s="18">
        <f>IF($A103="","",Anlagen!I96)</f>
        <v/>
      </c>
      <c r="D103" s="18">
        <f>IF($A103="","",IFERROR(IF(SUMPRODUCT(('Vorgänge'!$C$7:$C$106=$A103)*('Vorgänge'!$B$7:$B$106=$B$9)*ISNUMBER('Vorgänge'!$G$7:$G$106))=0,"",SUMIFS('Vorgänge'!$G$7:$G$106,'Vorgänge'!$C$7:$C$106,$A103,'Vorgänge'!$B$7:$B$106,$B$9)),""))</f>
        <v/>
      </c>
      <c r="E103" s="32">
        <f>IF(OR($A103="",$D103=""),"",IFERROR($D103/$C103,""))</f>
        <v/>
      </c>
      <c r="F103" s="18">
        <f>IF($A103="","",IFERROR(AVERAGEIFS('Vorgänge'!$H$7:$H$106,'Vorgänge'!$C$7:$C$106,$A103,'Vorgänge'!$B$7:$B$106,$B$9),""))</f>
        <v/>
      </c>
      <c r="G103" s="33">
        <f>IF($A103="","",IFERROR(IF(SUMPRODUCT(('Vorgänge'!$C$7:$C$106=$A103)*('Vorgänge'!$B$7:$B$106=$B$9)*ISNUMBER('Vorgänge'!$I$7:$I$106))=0,"",SUMIFS('Vorgänge'!$I$7:$I$106,'Vorgänge'!$C$7:$C$106,$A103,'Vorgänge'!$B$7:$B$106,$B$9)),""))</f>
        <v/>
      </c>
      <c r="H103" s="17">
        <f>IF($A103="","",IF($D103="","Keine Vorgänge",IF(OR(AND($C103=0,$D103&gt;0),IF($E103="",FALSE,$E103&gt;=Anlagen!G96),IF($F103="",FALSE,$F103&gt;=$B$10),IF($G103="",FALSE,$G103&gt;=$B$11)),"Engpass prüfen","Unauffällig")))</f>
        <v/>
      </c>
      <c r="I103" s="21">
        <f>IF(OR($A103="",$D103=""),"",IFERROR(MAX(IF($E103="",0,$E103/Anlagen!G96),IF($F103="",0,$F103/$B$10),IF($G103="",0,$G103/$B$11)),""))</f>
        <v/>
      </c>
    </row>
    <row r="104">
      <c r="A104" s="12">
        <f>IF(Anlagen!A97="","",Anlagen!A97)</f>
        <v/>
      </c>
      <c r="B104" s="12">
        <f>IF($A104="","",Anlagen!B97)</f>
        <v/>
      </c>
      <c r="C104" s="13">
        <f>IF($A104="","",Anlagen!I97)</f>
        <v/>
      </c>
      <c r="D104" s="13">
        <f>IF($A104="","",IFERROR(IF(SUMPRODUCT(('Vorgänge'!$C$7:$C$106=$A104)*('Vorgänge'!$B$7:$B$106=$B$9)*ISNUMBER('Vorgänge'!$G$7:$G$106))=0,"",SUMIFS('Vorgänge'!$G$7:$G$106,'Vorgänge'!$C$7:$C$106,$A104,'Vorgänge'!$B$7:$B$106,$B$9)),""))</f>
        <v/>
      </c>
      <c r="E104" s="30">
        <f>IF(OR($A104="",$D104=""),"",IFERROR($D104/$C104,""))</f>
        <v/>
      </c>
      <c r="F104" s="13">
        <f>IF($A104="","",IFERROR(AVERAGEIFS('Vorgänge'!$H$7:$H$106,'Vorgänge'!$C$7:$C$106,$A104,'Vorgänge'!$B$7:$B$106,$B$9),""))</f>
        <v/>
      </c>
      <c r="G104" s="31">
        <f>IF($A104="","",IFERROR(IF(SUMPRODUCT(('Vorgänge'!$C$7:$C$106=$A104)*('Vorgänge'!$B$7:$B$106=$B$9)*ISNUMBER('Vorgänge'!$I$7:$I$106))=0,"",SUMIFS('Vorgänge'!$I$7:$I$106,'Vorgänge'!$C$7:$C$106,$A104,'Vorgänge'!$B$7:$B$106,$B$9)),""))</f>
        <v/>
      </c>
      <c r="H104" s="12">
        <f>IF($A104="","",IF($D104="","Keine Vorgänge",IF(OR(AND($C104=0,$D104&gt;0),IF($E104="",FALSE,$E104&gt;=Anlagen!G97),IF($F104="",FALSE,$F104&gt;=$B$10),IF($G104="",FALSE,$G104&gt;=$B$11)),"Engpass prüfen","Unauffällig")))</f>
        <v/>
      </c>
      <c r="I104" s="16">
        <f>IF(OR($A104="",$D104=""),"",IFERROR(MAX(IF($E104="",0,$E104/Anlagen!G97),IF($F104="",0,$F104/$B$10),IF($G104="",0,$G104/$B$11)),""))</f>
        <v/>
      </c>
    </row>
    <row r="105">
      <c r="A105" s="17">
        <f>IF(Anlagen!A98="","",Anlagen!A98)</f>
        <v/>
      </c>
      <c r="B105" s="17">
        <f>IF($A105="","",Anlagen!B98)</f>
        <v/>
      </c>
      <c r="C105" s="18">
        <f>IF($A105="","",Anlagen!I98)</f>
        <v/>
      </c>
      <c r="D105" s="18">
        <f>IF($A105="","",IFERROR(IF(SUMPRODUCT(('Vorgänge'!$C$7:$C$106=$A105)*('Vorgänge'!$B$7:$B$106=$B$9)*ISNUMBER('Vorgänge'!$G$7:$G$106))=0,"",SUMIFS('Vorgänge'!$G$7:$G$106,'Vorgänge'!$C$7:$C$106,$A105,'Vorgänge'!$B$7:$B$106,$B$9)),""))</f>
        <v/>
      </c>
      <c r="E105" s="32">
        <f>IF(OR($A105="",$D105=""),"",IFERROR($D105/$C105,""))</f>
        <v/>
      </c>
      <c r="F105" s="18">
        <f>IF($A105="","",IFERROR(AVERAGEIFS('Vorgänge'!$H$7:$H$106,'Vorgänge'!$C$7:$C$106,$A105,'Vorgänge'!$B$7:$B$106,$B$9),""))</f>
        <v/>
      </c>
      <c r="G105" s="33">
        <f>IF($A105="","",IFERROR(IF(SUMPRODUCT(('Vorgänge'!$C$7:$C$106=$A105)*('Vorgänge'!$B$7:$B$106=$B$9)*ISNUMBER('Vorgänge'!$I$7:$I$106))=0,"",SUMIFS('Vorgänge'!$I$7:$I$106,'Vorgänge'!$C$7:$C$106,$A105,'Vorgänge'!$B$7:$B$106,$B$9)),""))</f>
        <v/>
      </c>
      <c r="H105" s="17">
        <f>IF($A105="","",IF($D105="","Keine Vorgänge",IF(OR(AND($C105=0,$D105&gt;0),IF($E105="",FALSE,$E105&gt;=Anlagen!G98),IF($F105="",FALSE,$F105&gt;=$B$10),IF($G105="",FALSE,$G105&gt;=$B$11)),"Engpass prüfen","Unauffällig")))</f>
        <v/>
      </c>
      <c r="I105" s="21">
        <f>IF(OR($A105="",$D105=""),"",IFERROR(MAX(IF($E105="",0,$E105/Anlagen!G98),IF($F105="",0,$F105/$B$10),IF($G105="",0,$G105/$B$11)),""))</f>
        <v/>
      </c>
    </row>
    <row r="106">
      <c r="A106" s="12">
        <f>IF(Anlagen!A99="","",Anlagen!A99)</f>
        <v/>
      </c>
      <c r="B106" s="12">
        <f>IF($A106="","",Anlagen!B99)</f>
        <v/>
      </c>
      <c r="C106" s="13">
        <f>IF($A106="","",Anlagen!I99)</f>
        <v/>
      </c>
      <c r="D106" s="13">
        <f>IF($A106="","",IFERROR(IF(SUMPRODUCT(('Vorgänge'!$C$7:$C$106=$A106)*('Vorgänge'!$B$7:$B$106=$B$9)*ISNUMBER('Vorgänge'!$G$7:$G$106))=0,"",SUMIFS('Vorgänge'!$G$7:$G$106,'Vorgänge'!$C$7:$C$106,$A106,'Vorgänge'!$B$7:$B$106,$B$9)),""))</f>
        <v/>
      </c>
      <c r="E106" s="30">
        <f>IF(OR($A106="",$D106=""),"",IFERROR($D106/$C106,""))</f>
        <v/>
      </c>
      <c r="F106" s="13">
        <f>IF($A106="","",IFERROR(AVERAGEIFS('Vorgänge'!$H$7:$H$106,'Vorgänge'!$C$7:$C$106,$A106,'Vorgänge'!$B$7:$B$106,$B$9),""))</f>
        <v/>
      </c>
      <c r="G106" s="31">
        <f>IF($A106="","",IFERROR(IF(SUMPRODUCT(('Vorgänge'!$C$7:$C$106=$A106)*('Vorgänge'!$B$7:$B$106=$B$9)*ISNUMBER('Vorgänge'!$I$7:$I$106))=0,"",SUMIFS('Vorgänge'!$I$7:$I$106,'Vorgänge'!$C$7:$C$106,$A106,'Vorgänge'!$B$7:$B$106,$B$9)),""))</f>
        <v/>
      </c>
      <c r="H106" s="12">
        <f>IF($A106="","",IF($D106="","Keine Vorgänge",IF(OR(AND($C106=0,$D106&gt;0),IF($E106="",FALSE,$E106&gt;=Anlagen!G99),IF($F106="",FALSE,$F106&gt;=$B$10),IF($G106="",FALSE,$G106&gt;=$B$11)),"Engpass prüfen","Unauffällig")))</f>
        <v/>
      </c>
      <c r="I106" s="16">
        <f>IF(OR($A106="",$D106=""),"",IFERROR(MAX(IF($E106="",0,$E106/Anlagen!G99),IF($F106="",0,$F106/$B$10),IF($G106="",0,$G106/$B$11)),""))</f>
        <v/>
      </c>
    </row>
    <row r="107">
      <c r="A107" s="17">
        <f>IF(Anlagen!A100="","",Anlagen!A100)</f>
        <v/>
      </c>
      <c r="B107" s="17">
        <f>IF($A107="","",Anlagen!B100)</f>
        <v/>
      </c>
      <c r="C107" s="18">
        <f>IF($A107="","",Anlagen!I100)</f>
        <v/>
      </c>
      <c r="D107" s="18">
        <f>IF($A107="","",IFERROR(IF(SUMPRODUCT(('Vorgänge'!$C$7:$C$106=$A107)*('Vorgänge'!$B$7:$B$106=$B$9)*ISNUMBER('Vorgänge'!$G$7:$G$106))=0,"",SUMIFS('Vorgänge'!$G$7:$G$106,'Vorgänge'!$C$7:$C$106,$A107,'Vorgänge'!$B$7:$B$106,$B$9)),""))</f>
        <v/>
      </c>
      <c r="E107" s="32">
        <f>IF(OR($A107="",$D107=""),"",IFERROR($D107/$C107,""))</f>
        <v/>
      </c>
      <c r="F107" s="18">
        <f>IF($A107="","",IFERROR(AVERAGEIFS('Vorgänge'!$H$7:$H$106,'Vorgänge'!$C$7:$C$106,$A107,'Vorgänge'!$B$7:$B$106,$B$9),""))</f>
        <v/>
      </c>
      <c r="G107" s="33">
        <f>IF($A107="","",IFERROR(IF(SUMPRODUCT(('Vorgänge'!$C$7:$C$106=$A107)*('Vorgänge'!$B$7:$B$106=$B$9)*ISNUMBER('Vorgänge'!$I$7:$I$106))=0,"",SUMIFS('Vorgänge'!$I$7:$I$106,'Vorgänge'!$C$7:$C$106,$A107,'Vorgänge'!$B$7:$B$106,$B$9)),""))</f>
        <v/>
      </c>
      <c r="H107" s="17">
        <f>IF($A107="","",IF($D107="","Keine Vorgänge",IF(OR(AND($C107=0,$D107&gt;0),IF($E107="",FALSE,$E107&gt;=Anlagen!G100),IF($F107="",FALSE,$F107&gt;=$B$10),IF($G107="",FALSE,$G107&gt;=$B$11)),"Engpass prüfen","Unauffällig")))</f>
        <v/>
      </c>
      <c r="I107" s="21">
        <f>IF(OR($A107="",$D107=""),"",IFERROR(MAX(IF($E107="",0,$E107/Anlagen!G100),IF($F107="",0,$F107/$B$10),IF($G107="",0,$G107/$B$11)),""))</f>
        <v/>
      </c>
    </row>
    <row r="108">
      <c r="A108" s="12">
        <f>IF(Anlagen!A101="","",Anlagen!A101)</f>
        <v/>
      </c>
      <c r="B108" s="12">
        <f>IF($A108="","",Anlagen!B101)</f>
        <v/>
      </c>
      <c r="C108" s="13">
        <f>IF($A108="","",Anlagen!I101)</f>
        <v/>
      </c>
      <c r="D108" s="13">
        <f>IF($A108="","",IFERROR(IF(SUMPRODUCT(('Vorgänge'!$C$7:$C$106=$A108)*('Vorgänge'!$B$7:$B$106=$B$9)*ISNUMBER('Vorgänge'!$G$7:$G$106))=0,"",SUMIFS('Vorgänge'!$G$7:$G$106,'Vorgänge'!$C$7:$C$106,$A108,'Vorgänge'!$B$7:$B$106,$B$9)),""))</f>
        <v/>
      </c>
      <c r="E108" s="30">
        <f>IF(OR($A108="",$D108=""),"",IFERROR($D108/$C108,""))</f>
        <v/>
      </c>
      <c r="F108" s="13">
        <f>IF($A108="","",IFERROR(AVERAGEIFS('Vorgänge'!$H$7:$H$106,'Vorgänge'!$C$7:$C$106,$A108,'Vorgänge'!$B$7:$B$106,$B$9),""))</f>
        <v/>
      </c>
      <c r="G108" s="31">
        <f>IF($A108="","",IFERROR(IF(SUMPRODUCT(('Vorgänge'!$C$7:$C$106=$A108)*('Vorgänge'!$B$7:$B$106=$B$9)*ISNUMBER('Vorgänge'!$I$7:$I$106))=0,"",SUMIFS('Vorgänge'!$I$7:$I$106,'Vorgänge'!$C$7:$C$106,$A108,'Vorgänge'!$B$7:$B$106,$B$9)),""))</f>
        <v/>
      </c>
      <c r="H108" s="12">
        <f>IF($A108="","",IF($D108="","Keine Vorgänge",IF(OR(AND($C108=0,$D108&gt;0),IF($E108="",FALSE,$E108&gt;=Anlagen!G101),IF($F108="",FALSE,$F108&gt;=$B$10),IF($G108="",FALSE,$G108&gt;=$B$11)),"Engpass prüfen","Unauffällig")))</f>
        <v/>
      </c>
      <c r="I108" s="16">
        <f>IF(OR($A108="",$D108=""),"",IFERROR(MAX(IF($E108="",0,$E108/Anlagen!G101),IF($F108="",0,$F108/$B$10),IF($G108="",0,$G108/$B$11)),""))</f>
        <v/>
      </c>
    </row>
    <row r="109">
      <c r="A109" s="17">
        <f>IF(Anlagen!A102="","",Anlagen!A102)</f>
        <v/>
      </c>
      <c r="B109" s="17">
        <f>IF($A109="","",Anlagen!B102)</f>
        <v/>
      </c>
      <c r="C109" s="18">
        <f>IF($A109="","",Anlagen!I102)</f>
        <v/>
      </c>
      <c r="D109" s="18">
        <f>IF($A109="","",IFERROR(IF(SUMPRODUCT(('Vorgänge'!$C$7:$C$106=$A109)*('Vorgänge'!$B$7:$B$106=$B$9)*ISNUMBER('Vorgänge'!$G$7:$G$106))=0,"",SUMIFS('Vorgänge'!$G$7:$G$106,'Vorgänge'!$C$7:$C$106,$A109,'Vorgänge'!$B$7:$B$106,$B$9)),""))</f>
        <v/>
      </c>
      <c r="E109" s="32">
        <f>IF(OR($A109="",$D109=""),"",IFERROR($D109/$C109,""))</f>
        <v/>
      </c>
      <c r="F109" s="18">
        <f>IF($A109="","",IFERROR(AVERAGEIFS('Vorgänge'!$H$7:$H$106,'Vorgänge'!$C$7:$C$106,$A109,'Vorgänge'!$B$7:$B$106,$B$9),""))</f>
        <v/>
      </c>
      <c r="G109" s="33">
        <f>IF($A109="","",IFERROR(IF(SUMPRODUCT(('Vorgänge'!$C$7:$C$106=$A109)*('Vorgänge'!$B$7:$B$106=$B$9)*ISNUMBER('Vorgänge'!$I$7:$I$106))=0,"",SUMIFS('Vorgänge'!$I$7:$I$106,'Vorgänge'!$C$7:$C$106,$A109,'Vorgänge'!$B$7:$B$106,$B$9)),""))</f>
        <v/>
      </c>
      <c r="H109" s="17">
        <f>IF($A109="","",IF($D109="","Keine Vorgänge",IF(OR(AND($C109=0,$D109&gt;0),IF($E109="",FALSE,$E109&gt;=Anlagen!G102),IF($F109="",FALSE,$F109&gt;=$B$10),IF($G109="",FALSE,$G109&gt;=$B$11)),"Engpass prüfen","Unauffällig")))</f>
        <v/>
      </c>
      <c r="I109" s="21">
        <f>IF(OR($A109="",$D109=""),"",IFERROR(MAX(IF($E109="",0,$E109/Anlagen!G102),IF($F109="",0,$F109/$B$10),IF($G109="",0,$G109/$B$11)),""))</f>
        <v/>
      </c>
    </row>
    <row r="110">
      <c r="A110" s="12">
        <f>IF(Anlagen!A103="","",Anlagen!A103)</f>
        <v/>
      </c>
      <c r="B110" s="12">
        <f>IF($A110="","",Anlagen!B103)</f>
        <v/>
      </c>
      <c r="C110" s="13">
        <f>IF($A110="","",Anlagen!I103)</f>
        <v/>
      </c>
      <c r="D110" s="13">
        <f>IF($A110="","",IFERROR(IF(SUMPRODUCT(('Vorgänge'!$C$7:$C$106=$A110)*('Vorgänge'!$B$7:$B$106=$B$9)*ISNUMBER('Vorgänge'!$G$7:$G$106))=0,"",SUMIFS('Vorgänge'!$G$7:$G$106,'Vorgänge'!$C$7:$C$106,$A110,'Vorgänge'!$B$7:$B$106,$B$9)),""))</f>
        <v/>
      </c>
      <c r="E110" s="30">
        <f>IF(OR($A110="",$D110=""),"",IFERROR($D110/$C110,""))</f>
        <v/>
      </c>
      <c r="F110" s="13">
        <f>IF($A110="","",IFERROR(AVERAGEIFS('Vorgänge'!$H$7:$H$106,'Vorgänge'!$C$7:$C$106,$A110,'Vorgänge'!$B$7:$B$106,$B$9),""))</f>
        <v/>
      </c>
      <c r="G110" s="31">
        <f>IF($A110="","",IFERROR(IF(SUMPRODUCT(('Vorgänge'!$C$7:$C$106=$A110)*('Vorgänge'!$B$7:$B$106=$B$9)*ISNUMBER('Vorgänge'!$I$7:$I$106))=0,"",SUMIFS('Vorgänge'!$I$7:$I$106,'Vorgänge'!$C$7:$C$106,$A110,'Vorgänge'!$B$7:$B$106,$B$9)),""))</f>
        <v/>
      </c>
      <c r="H110" s="12">
        <f>IF($A110="","",IF($D110="","Keine Vorgänge",IF(OR(AND($C110=0,$D110&gt;0),IF($E110="",FALSE,$E110&gt;=Anlagen!G103),IF($F110="",FALSE,$F110&gt;=$B$10),IF($G110="",FALSE,$G110&gt;=$B$11)),"Engpass prüfen","Unauffällig")))</f>
        <v/>
      </c>
      <c r="I110" s="16">
        <f>IF(OR($A110="",$D110=""),"",IFERROR(MAX(IF($E110="",0,$E110/Anlagen!G103),IF($F110="",0,$F110/$B$10),IF($G110="",0,$G110/$B$11)),""))</f>
        <v/>
      </c>
    </row>
    <row r="111">
      <c r="A111" s="17">
        <f>IF(Anlagen!A104="","",Anlagen!A104)</f>
        <v/>
      </c>
      <c r="B111" s="17">
        <f>IF($A111="","",Anlagen!B104)</f>
        <v/>
      </c>
      <c r="C111" s="18">
        <f>IF($A111="","",Anlagen!I104)</f>
        <v/>
      </c>
      <c r="D111" s="18">
        <f>IF($A111="","",IFERROR(IF(SUMPRODUCT(('Vorgänge'!$C$7:$C$106=$A111)*('Vorgänge'!$B$7:$B$106=$B$9)*ISNUMBER('Vorgänge'!$G$7:$G$106))=0,"",SUMIFS('Vorgänge'!$G$7:$G$106,'Vorgänge'!$C$7:$C$106,$A111,'Vorgänge'!$B$7:$B$106,$B$9)),""))</f>
        <v/>
      </c>
      <c r="E111" s="32">
        <f>IF(OR($A111="",$D111=""),"",IFERROR($D111/$C111,""))</f>
        <v/>
      </c>
      <c r="F111" s="18">
        <f>IF($A111="","",IFERROR(AVERAGEIFS('Vorgänge'!$H$7:$H$106,'Vorgänge'!$C$7:$C$106,$A111,'Vorgänge'!$B$7:$B$106,$B$9),""))</f>
        <v/>
      </c>
      <c r="G111" s="33">
        <f>IF($A111="","",IFERROR(IF(SUMPRODUCT(('Vorgänge'!$C$7:$C$106=$A111)*('Vorgänge'!$B$7:$B$106=$B$9)*ISNUMBER('Vorgänge'!$I$7:$I$106))=0,"",SUMIFS('Vorgänge'!$I$7:$I$106,'Vorgänge'!$C$7:$C$106,$A111,'Vorgänge'!$B$7:$B$106,$B$9)),""))</f>
        <v/>
      </c>
      <c r="H111" s="17">
        <f>IF($A111="","",IF($D111="","Keine Vorgänge",IF(OR(AND($C111=0,$D111&gt;0),IF($E111="",FALSE,$E111&gt;=Anlagen!G104),IF($F111="",FALSE,$F111&gt;=$B$10),IF($G111="",FALSE,$G111&gt;=$B$11)),"Engpass prüfen","Unauffällig")))</f>
        <v/>
      </c>
      <c r="I111" s="21">
        <f>IF(OR($A111="",$D111=""),"",IFERROR(MAX(IF($E111="",0,$E111/Anlagen!G104),IF($F111="",0,$F111/$B$10),IF($G111="",0,$G111/$B$11)),""))</f>
        <v/>
      </c>
    </row>
    <row r="112">
      <c r="A112" s="12">
        <f>IF(Anlagen!A105="","",Anlagen!A105)</f>
        <v/>
      </c>
      <c r="B112" s="12">
        <f>IF($A112="","",Anlagen!B105)</f>
        <v/>
      </c>
      <c r="C112" s="13">
        <f>IF($A112="","",Anlagen!I105)</f>
        <v/>
      </c>
      <c r="D112" s="13">
        <f>IF($A112="","",IFERROR(IF(SUMPRODUCT(('Vorgänge'!$C$7:$C$106=$A112)*('Vorgänge'!$B$7:$B$106=$B$9)*ISNUMBER('Vorgänge'!$G$7:$G$106))=0,"",SUMIFS('Vorgänge'!$G$7:$G$106,'Vorgänge'!$C$7:$C$106,$A112,'Vorgänge'!$B$7:$B$106,$B$9)),""))</f>
        <v/>
      </c>
      <c r="E112" s="30">
        <f>IF(OR($A112="",$D112=""),"",IFERROR($D112/$C112,""))</f>
        <v/>
      </c>
      <c r="F112" s="13">
        <f>IF($A112="","",IFERROR(AVERAGEIFS('Vorgänge'!$H$7:$H$106,'Vorgänge'!$C$7:$C$106,$A112,'Vorgänge'!$B$7:$B$106,$B$9),""))</f>
        <v/>
      </c>
      <c r="G112" s="31">
        <f>IF($A112="","",IFERROR(IF(SUMPRODUCT(('Vorgänge'!$C$7:$C$106=$A112)*('Vorgänge'!$B$7:$B$106=$B$9)*ISNUMBER('Vorgänge'!$I$7:$I$106))=0,"",SUMIFS('Vorgänge'!$I$7:$I$106,'Vorgänge'!$C$7:$C$106,$A112,'Vorgänge'!$B$7:$B$106,$B$9)),""))</f>
        <v/>
      </c>
      <c r="H112" s="12">
        <f>IF($A112="","",IF($D112="","Keine Vorgänge",IF(OR(AND($C112=0,$D112&gt;0),IF($E112="",FALSE,$E112&gt;=Anlagen!G105),IF($F112="",FALSE,$F112&gt;=$B$10),IF($G112="",FALSE,$G112&gt;=$B$11)),"Engpass prüfen","Unauffällig")))</f>
        <v/>
      </c>
      <c r="I112" s="16">
        <f>IF(OR($A112="",$D112=""),"",IFERROR(MAX(IF($E112="",0,$E112/Anlagen!G105),IF($F112="",0,$F112/$B$10),IF($G112="",0,$G112/$B$11)),""))</f>
        <v/>
      </c>
    </row>
    <row r="113">
      <c r="A113" s="17">
        <f>IF(Anlagen!A106="","",Anlagen!A106)</f>
        <v/>
      </c>
      <c r="B113" s="17">
        <f>IF($A113="","",Anlagen!B106)</f>
        <v/>
      </c>
      <c r="C113" s="18">
        <f>IF($A113="","",Anlagen!I106)</f>
        <v/>
      </c>
      <c r="D113" s="18">
        <f>IF($A113="","",IFERROR(IF(SUMPRODUCT(('Vorgänge'!$C$7:$C$106=$A113)*('Vorgänge'!$B$7:$B$106=$B$9)*ISNUMBER('Vorgänge'!$G$7:$G$106))=0,"",SUMIFS('Vorgänge'!$G$7:$G$106,'Vorgänge'!$C$7:$C$106,$A113,'Vorgänge'!$B$7:$B$106,$B$9)),""))</f>
        <v/>
      </c>
      <c r="E113" s="32">
        <f>IF(OR($A113="",$D113=""),"",IFERROR($D113/$C113,""))</f>
        <v/>
      </c>
      <c r="F113" s="18">
        <f>IF($A113="","",IFERROR(AVERAGEIFS('Vorgänge'!$H$7:$H$106,'Vorgänge'!$C$7:$C$106,$A113,'Vorgänge'!$B$7:$B$106,$B$9),""))</f>
        <v/>
      </c>
      <c r="G113" s="33">
        <f>IF($A113="","",IFERROR(IF(SUMPRODUCT(('Vorgänge'!$C$7:$C$106=$A113)*('Vorgänge'!$B$7:$B$106=$B$9)*ISNUMBER('Vorgänge'!$I$7:$I$106))=0,"",SUMIFS('Vorgänge'!$I$7:$I$106,'Vorgänge'!$C$7:$C$106,$A113,'Vorgänge'!$B$7:$B$106,$B$9)),""))</f>
        <v/>
      </c>
      <c r="H113" s="17">
        <f>IF($A113="","",IF($D113="","Keine Vorgänge",IF(OR(AND($C113=0,$D113&gt;0),IF($E113="",FALSE,$E113&gt;=Anlagen!G106),IF($F113="",FALSE,$F113&gt;=$B$10),IF($G113="",FALSE,$G113&gt;=$B$11)),"Engpass prüfen","Unauffällig")))</f>
        <v/>
      </c>
      <c r="I113" s="21">
        <f>IF(OR($A113="",$D113=""),"",IFERROR(MAX(IF($E113="",0,$E113/Anlagen!G106),IF($F113="",0,$F113/$B$10),IF($G113="",0,$G113/$B$11)),""))</f>
        <v/>
      </c>
    </row>
  </sheetData>
  <autoFilter ref="A13:I113"/>
  <mergeCells count="1">
    <mergeCell ref="A1:S1"/>
  </mergeCells>
  <conditionalFormatting sqref="H14:H113">
    <cfRule type="expression" priority="1" dxfId="0">
      <formula>$H14="Engpass prüfen"</formula>
    </cfRule>
    <cfRule type="expression" priority="2" dxfId="1">
      <formula>$H14="Unauffällig"</formula>
    </cfRule>
  </conditionalFormatting>
  <conditionalFormatting sqref="I14:I113">
    <cfRule type="expression" priority="3" dxfId="0">
      <formula>AND(ISNUMBER($I14),$I14&gt;=1)</formula>
    </cfRule>
  </conditionalFormatting>
  <dataValidations count="3">
    <dataValidation sqref="B9" showDropDown="0" showInputMessage="1" showErrorMessage="1" allowBlank="0" errorTitle="Datum prüfen" error="Bitte ein plausibles Wochenanfangsdatum eingeben." promptTitle="Auswahlwoche" prompt="Montag der auszuwertenden Kalenderwoche im Format TT.MM.JJJJ." type="date" errorStyle="warning" operator="between">
      <formula1>DATE(2025,1,1)</formula1>
      <formula2>DATE(2027,12,31)</formula2>
    </dataValidation>
    <dataValidation sqref="B10" showDropDown="0" showInputMessage="1" showErrorMessage="1" allowBlank="0" errorTitle="Wartezeit prüfen" error="Der Richtwert liegt zwischen 0,1 und 500 Stunden." promptTitle="Warnschwelle" prompt="Ab dieser beobachteten Wartezeit wird eine Prüfung empfohlen." type="decimal" errorStyle="warning" operator="between">
      <formula1>0.1</formula1>
      <formula2>500</formula2>
    </dataValidation>
    <dataValidation sqref="B11" showDropDown="0" showInputMessage="1" showErrorMessage="1" allowBlank="0" errorTitle="Verlustmenge prüfen" error="Der Richtwert liegt zwischen 1 und 1.000.000 Stück." promptTitle="Warnschwelle" prompt="Ab dieser beobachteten Verlustmenge wird eine Prüfung empfohlen." type="whole" errorStyle="warning" operator="between">
      <formula1>1</formula1>
      <formula2>1000000</formula2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27" customWidth="1" min="2" max="2"/>
    <col width="17" customWidth="1" min="3" max="3"/>
    <col width="22" customWidth="1" min="4" max="4"/>
    <col width="23" customWidth="1" min="5" max="5"/>
    <col width="15" customWidth="1" min="6" max="6"/>
    <col width="23" customWidth="1" min="7" max="7"/>
    <col width="24" customWidth="1" min="8" max="8"/>
    <col width="19" customWidth="1" min="9" max="9"/>
    <col width="18" customWidth="1" min="10" max="10"/>
  </cols>
  <sheetData>
    <row r="1" ht="28" customHeight="1">
      <c r="A1" s="1" t="inlineStr">
        <is>
          <t>Anlagen – Kapazitäten und anlagenspezifische Schwellen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7" t="n"/>
    </row>
    <row r="2" ht="30" customHeight="1">
      <c r="A2" s="2" t="inlineStr">
        <is>
          <t>Zweck</t>
        </is>
      </c>
      <c r="B2" s="3" t="inlineStr">
        <is>
          <t>Pflege der für die wöchentliche Engpassanalyse benötigten Anlagen- und Kapazitätsannahmen.</t>
        </is>
      </c>
    </row>
    <row r="3" ht="30" customHeight="1">
      <c r="A3" s="2" t="inlineStr">
        <is>
          <t>Datenquelle</t>
        </is>
      </c>
      <c r="B3" s="3" t="inlineStr">
        <is>
          <t>Manuell abgestimmte Planwerte aus Produktionsplanung und Schichtkoordination; keine automatische Anbindung.</t>
        </is>
      </c>
    </row>
    <row r="4" ht="30" customHeight="1">
      <c r="A4" s="2" t="inlineStr">
        <is>
          <t>Sichtbares Ergebnis</t>
        </is>
      </c>
      <c r="B4" s="3" t="inlineStr">
        <is>
          <t>Wirksame Kapazität und Datenstatus je eindeutig fiktiver Anlage.</t>
        </is>
      </c>
    </row>
    <row r="5"/>
    <row r="6" ht="31" customHeight="1">
      <c r="A6" s="4" t="inlineStr">
        <is>
          <t>Anlagen-ID</t>
        </is>
      </c>
      <c r="B6" s="4" t="inlineStr">
        <is>
          <t>Bezeichnung</t>
        </is>
      </c>
      <c r="C6" s="4" t="inlineStr">
        <is>
          <t>Bereich</t>
        </is>
      </c>
      <c r="D6" s="4" t="inlineStr">
        <is>
          <t>Verfügbare Stunden/Woche</t>
        </is>
      </c>
      <c r="E6" s="4" t="inlineStr">
        <is>
          <t>Geplanter Stillstand/Woche</t>
        </is>
      </c>
      <c r="F6" s="4" t="inlineStr">
        <is>
          <t>Leistungsgrad</t>
        </is>
      </c>
      <c r="G6" s="4" t="inlineStr">
        <is>
          <t>Warnschwelle Auslastung</t>
        </is>
      </c>
      <c r="H6" s="4" t="inlineStr">
        <is>
          <t>Verantwortungsrolle</t>
        </is>
      </c>
      <c r="I6" s="4" t="inlineStr">
        <is>
          <t>Wirksame Kapazität</t>
        </is>
      </c>
      <c r="J6" s="4" t="inlineStr">
        <is>
          <t>Datenstatus</t>
        </is>
      </c>
    </row>
    <row r="7">
      <c r="A7" s="22" t="inlineStr">
        <is>
          <t>ANL-01</t>
        </is>
      </c>
      <c r="B7" s="22" t="inlineStr">
        <is>
          <t>Fiktiv-Laser L1</t>
        </is>
      </c>
      <c r="C7" s="22" t="inlineStr">
        <is>
          <t>Zuschnitt</t>
        </is>
      </c>
      <c r="D7" s="10" t="n">
        <v>80</v>
      </c>
      <c r="E7" s="10" t="n">
        <v>8</v>
      </c>
      <c r="F7" s="34" t="n">
        <v>0.95</v>
      </c>
      <c r="G7" s="34" t="n">
        <v>0.85</v>
      </c>
      <c r="H7" s="22" t="inlineStr">
        <is>
          <t>Produktionsplanung</t>
        </is>
      </c>
      <c r="I7" s="18">
        <f>IF(A7="","",IFERROR(MAX(0,(D7-E7)*F7),""))</f>
        <v/>
      </c>
      <c r="J7" s="17">
        <f>IF(A7="","",IF(COUNTIF($A$7:$A$106,A7)&gt;1,"Doppelte ID",IF(OR(B7="",C7="",D7="",E7="",F7="",G7="",H7=""),"Eingabe fehlt",IF(E7&gt;D7,"Prüfen","Vollständig"))))</f>
        <v/>
      </c>
    </row>
    <row r="8">
      <c r="A8" s="22" t="inlineStr">
        <is>
          <t>ANL-02</t>
        </is>
      </c>
      <c r="B8" s="22" t="inlineStr">
        <is>
          <t>Fiktiv-Drehzentrum D2</t>
        </is>
      </c>
      <c r="C8" s="22" t="inlineStr">
        <is>
          <t>Zerspanung</t>
        </is>
      </c>
      <c r="D8" s="10" t="n">
        <v>72</v>
      </c>
      <c r="E8" s="10" t="n">
        <v>4</v>
      </c>
      <c r="F8" s="34" t="n">
        <v>0.9</v>
      </c>
      <c r="G8" s="34" t="n">
        <v>0.85</v>
      </c>
      <c r="H8" s="22" t="inlineStr">
        <is>
          <t>Bereichskoordination</t>
        </is>
      </c>
      <c r="I8" s="13">
        <f>IF(A8="","",IFERROR(MAX(0,(D8-E8)*F8),""))</f>
        <v/>
      </c>
      <c r="J8" s="12">
        <f>IF(A8="","",IF(COUNTIF($A$7:$A$106,A8)&gt;1,"Doppelte ID",IF(OR(B8="",C8="",D8="",E8="",F8="",G8="",H8=""),"Eingabe fehlt",IF(E8&gt;D8,"Prüfen","Vollständig"))))</f>
        <v/>
      </c>
    </row>
    <row r="9">
      <c r="A9" s="22" t="inlineStr">
        <is>
          <t>ANL-03</t>
        </is>
      </c>
      <c r="B9" s="22" t="inlineStr">
        <is>
          <t>Fiktiv-Schweißzelle S3</t>
        </is>
      </c>
      <c r="C9" s="22" t="inlineStr">
        <is>
          <t>Schweißen</t>
        </is>
      </c>
      <c r="D9" s="10" t="n">
        <v>80</v>
      </c>
      <c r="E9" s="10" t="n">
        <v>10</v>
      </c>
      <c r="F9" s="34" t="n">
        <v>0.85</v>
      </c>
      <c r="G9" s="34" t="n">
        <v>0.8</v>
      </c>
      <c r="H9" s="22" t="inlineStr">
        <is>
          <t>Schichtkoordination</t>
        </is>
      </c>
      <c r="I9" s="18">
        <f>IF(A9="","",IFERROR(MAX(0,(D9-E9)*F9),""))</f>
        <v/>
      </c>
      <c r="J9" s="17">
        <f>IF(A9="","",IF(COUNTIF($A$7:$A$106,A9)&gt;1,"Doppelte ID",IF(OR(B9="",C9="",D9="",E9="",F9="",G9="",H9=""),"Eingabe fehlt",IF(E9&gt;D9,"Prüfen","Vollständig"))))</f>
        <v/>
      </c>
    </row>
    <row r="10">
      <c r="A10" s="22" t="inlineStr">
        <is>
          <t>ANL-04</t>
        </is>
      </c>
      <c r="B10" s="22" t="inlineStr">
        <is>
          <t>Fiktiv-Beschichtung B4</t>
        </is>
      </c>
      <c r="C10" s="22" t="inlineStr">
        <is>
          <t>Oberfläche</t>
        </is>
      </c>
      <c r="D10" s="10" t="n">
        <v>64</v>
      </c>
      <c r="E10" s="10" t="n">
        <v>8</v>
      </c>
      <c r="F10" s="34" t="n">
        <v>0.9</v>
      </c>
      <c r="G10" s="34" t="n">
        <v>0.85</v>
      </c>
      <c r="H10" s="22" t="inlineStr">
        <is>
          <t>Bereichskoordination</t>
        </is>
      </c>
      <c r="I10" s="13">
        <f>IF(A10="","",IFERROR(MAX(0,(D10-E10)*F10),""))</f>
        <v/>
      </c>
      <c r="J10" s="12">
        <f>IF(A10="","",IF(COUNTIF($A$7:$A$106,A10)&gt;1,"Doppelte ID",IF(OR(B10="",C10="",D10="",E10="",F10="",G10="",H10=""),"Eingabe fehlt",IF(E10&gt;D10,"Prüfen","Vollständig"))))</f>
        <v/>
      </c>
    </row>
    <row r="11">
      <c r="A11" s="22" t="inlineStr">
        <is>
          <t>ANL-05</t>
        </is>
      </c>
      <c r="B11" s="22" t="inlineStr">
        <is>
          <t>Fiktiv-Montageinsel M5</t>
        </is>
      </c>
      <c r="C11" s="22" t="inlineStr">
        <is>
          <t>Montage</t>
        </is>
      </c>
      <c r="D11" s="10" t="n">
        <v>96</v>
      </c>
      <c r="E11" s="10" t="n">
        <v>6</v>
      </c>
      <c r="F11" s="34" t="n">
        <v>0.95</v>
      </c>
      <c r="G11" s="34" t="n">
        <v>0.9</v>
      </c>
      <c r="H11" s="22" t="inlineStr">
        <is>
          <t>Produktionsplanung</t>
        </is>
      </c>
      <c r="I11" s="18">
        <f>IF(A11="","",IFERROR(MAX(0,(D11-E11)*F11),""))</f>
        <v/>
      </c>
      <c r="J11" s="17">
        <f>IF(A11="","",IF(COUNTIF($A$7:$A$106,A11)&gt;1,"Doppelte ID",IF(OR(B11="",C11="",D11="",E11="",F11="",G11="",H11=""),"Eingabe fehlt",IF(E11&gt;D11,"Prüfen","Vollständig"))))</f>
        <v/>
      </c>
    </row>
    <row r="12">
      <c r="A12" s="22" t="inlineStr">
        <is>
          <t>ANL-06</t>
        </is>
      </c>
      <c r="B12" s="22" t="inlineStr">
        <is>
          <t>Fiktiv-Prüfstand P6</t>
        </is>
      </c>
      <c r="C12" s="22" t="inlineStr">
        <is>
          <t>Prüfung</t>
        </is>
      </c>
      <c r="D12" s="10" t="n">
        <v>48</v>
      </c>
      <c r="E12" s="10" t="n">
        <v>4</v>
      </c>
      <c r="F12" s="34" t="n">
        <v>0.9</v>
      </c>
      <c r="G12" s="34" t="n">
        <v>0.9</v>
      </c>
      <c r="H12" s="22" t="inlineStr">
        <is>
          <t>Qualitätskoordination</t>
        </is>
      </c>
      <c r="I12" s="13">
        <f>IF(A12="","",IFERROR(MAX(0,(D12-E12)*F12),""))</f>
        <v/>
      </c>
      <c r="J12" s="12">
        <f>IF(A12="","",IF(COUNTIF($A$7:$A$106,A12)&gt;1,"Doppelte ID",IF(OR(B12="",C12="",D12="",E12="",F12="",G12="",H12=""),"Eingabe fehlt",IF(E12&gt;D12,"Prüfen","Vollständig"))))</f>
        <v/>
      </c>
    </row>
    <row r="13">
      <c r="A13" s="22" t="inlineStr">
        <is>
          <t>ANL-07</t>
        </is>
      </c>
      <c r="B13" s="22" t="inlineStr">
        <is>
          <t>Fiktiv-Verpacklinie V7</t>
        </is>
      </c>
      <c r="C13" s="22" t="inlineStr">
        <is>
          <t>Verpackung</t>
        </is>
      </c>
      <c r="D13" s="10" t="n">
        <v>70</v>
      </c>
      <c r="E13" s="10" t="n">
        <v>2</v>
      </c>
      <c r="F13" s="34" t="n">
        <v>0.98</v>
      </c>
      <c r="G13" s="34" t="n">
        <v>0.9</v>
      </c>
      <c r="H13" s="22" t="inlineStr">
        <is>
          <t>Logistikkoordination</t>
        </is>
      </c>
      <c r="I13" s="18">
        <f>IF(A13="","",IFERROR(MAX(0,(D13-E13)*F13),""))</f>
        <v/>
      </c>
      <c r="J13" s="17">
        <f>IF(A13="","",IF(COUNTIF($A$7:$A$106,A13)&gt;1,"Doppelte ID",IF(OR(B13="",C13="",D13="",E13="",F13="",G13="",H13=""),"Eingabe fehlt",IF(E13&gt;D13,"Prüfen","Vollständig"))))</f>
        <v/>
      </c>
    </row>
    <row r="14">
      <c r="A14" s="22" t="inlineStr">
        <is>
          <t>ANL-08</t>
        </is>
      </c>
      <c r="B14" s="22" t="inlineStr">
        <is>
          <t>Fiktiv-Fräszentrum F8</t>
        </is>
      </c>
      <c r="C14" s="22" t="inlineStr">
        <is>
          <t>Zerspanung</t>
        </is>
      </c>
      <c r="D14" s="10" t="n">
        <v>72</v>
      </c>
      <c r="E14" s="10" t="n">
        <v>12</v>
      </c>
      <c r="F14" s="34" t="n">
        <v>0.8</v>
      </c>
      <c r="G14" s="34" t="n">
        <v>0.85</v>
      </c>
      <c r="H14" s="22" t="inlineStr">
        <is>
          <t>Bereichskoordination</t>
        </is>
      </c>
      <c r="I14" s="13">
        <f>IF(A14="","",IFERROR(MAX(0,(D14-E14)*F14),""))</f>
        <v/>
      </c>
      <c r="J14" s="12">
        <f>IF(A14="","",IF(COUNTIF($A$7:$A$106,A14)&gt;1,"Doppelte ID",IF(OR(B14="",C14="",D14="",E14="",F14="",G14="",H14=""),"Eingabe fehlt",IF(E14&gt;D14,"Prüfen","Vollständig"))))</f>
        <v/>
      </c>
    </row>
    <row r="15">
      <c r="A15" s="22" t="inlineStr">
        <is>
          <t>ANL-09</t>
        </is>
      </c>
      <c r="B15" s="22" t="inlineStr">
        <is>
          <t>Fiktiv-Entgratstation E9</t>
        </is>
      </c>
      <c r="C15" s="22" t="inlineStr">
        <is>
          <t>Nacharbeit</t>
        </is>
      </c>
      <c r="D15" s="10" t="n">
        <v>56</v>
      </c>
      <c r="E15" s="10" t="n">
        <v>4</v>
      </c>
      <c r="F15" s="34" t="n">
        <v>0.9</v>
      </c>
      <c r="G15" s="34" t="n">
        <v>0.85</v>
      </c>
      <c r="H15" s="22" t="inlineStr">
        <is>
          <t>Schichtkoordination</t>
        </is>
      </c>
      <c r="I15" s="18">
        <f>IF(A15="","",IFERROR(MAX(0,(D15-E15)*F15),""))</f>
        <v/>
      </c>
      <c r="J15" s="17">
        <f>IF(A15="","",IF(COUNTIF($A$7:$A$106,A15)&gt;1,"Doppelte ID",IF(OR(B15="",C15="",D15="",E15="",F15="",G15="",H15=""),"Eingabe fehlt",IF(E15&gt;D15,"Prüfen","Vollständig"))))</f>
        <v/>
      </c>
    </row>
    <row r="16">
      <c r="A16" s="22" t="inlineStr">
        <is>
          <t>ANL-10</t>
        </is>
      </c>
      <c r="B16" s="22" t="inlineStr">
        <is>
          <t>Fiktiv-Etikettierer T10</t>
        </is>
      </c>
      <c r="C16" s="22" t="inlineStr">
        <is>
          <t>Kennzeichnung</t>
        </is>
      </c>
      <c r="D16" s="10" t="n">
        <v>40</v>
      </c>
      <c r="E16" s="10" t="n">
        <v>0</v>
      </c>
      <c r="F16" s="34" t="n">
        <v>1</v>
      </c>
      <c r="G16" s="34" t="n">
        <v>0.8</v>
      </c>
      <c r="H16" s="22" t="inlineStr">
        <is>
          <t>Logistikkoordination</t>
        </is>
      </c>
      <c r="I16" s="13">
        <f>IF(A16="","",IFERROR(MAX(0,(D16-E16)*F16),""))</f>
        <v/>
      </c>
      <c r="J16" s="12">
        <f>IF(A16="","",IF(COUNTIF($A$7:$A$106,A16)&gt;1,"Doppelte ID",IF(OR(B16="",C16="",D16="",E16="",F16="",G16="",H16=""),"Eingabe fehlt",IF(E16&gt;D16,"Prüfen","Vollständig"))))</f>
        <v/>
      </c>
    </row>
    <row r="17">
      <c r="A17" s="22" t="n"/>
      <c r="B17" s="22" t="n"/>
      <c r="C17" s="22" t="n"/>
      <c r="D17" s="10" t="n"/>
      <c r="E17" s="10" t="n"/>
      <c r="F17" s="34" t="n"/>
      <c r="G17" s="34" t="n"/>
      <c r="H17" s="22" t="n"/>
      <c r="I17" s="18">
        <f>IF(A17="","",IFERROR(MAX(0,(D17-E17)*F17),""))</f>
        <v/>
      </c>
      <c r="J17" s="17">
        <f>IF(A17="","",IF(COUNTIF($A$7:$A$106,A17)&gt;1,"Doppelte ID",IF(OR(B17="",C17="",D17="",E17="",F17="",G17="",H17=""),"Eingabe fehlt",IF(E17&gt;D17,"Prüfen","Vollständig"))))</f>
        <v/>
      </c>
    </row>
    <row r="18">
      <c r="A18" s="22" t="n"/>
      <c r="B18" s="22" t="n"/>
      <c r="C18" s="22" t="n"/>
      <c r="D18" s="10" t="n"/>
      <c r="E18" s="10" t="n"/>
      <c r="F18" s="34" t="n"/>
      <c r="G18" s="34" t="n"/>
      <c r="H18" s="22" t="n"/>
      <c r="I18" s="13">
        <f>IF(A18="","",IFERROR(MAX(0,(D18-E18)*F18),""))</f>
        <v/>
      </c>
      <c r="J18" s="12">
        <f>IF(A18="","",IF(COUNTIF($A$7:$A$106,A18)&gt;1,"Doppelte ID",IF(OR(B18="",C18="",D18="",E18="",F18="",G18="",H18=""),"Eingabe fehlt",IF(E18&gt;D18,"Prüfen","Vollständig"))))</f>
        <v/>
      </c>
    </row>
    <row r="19">
      <c r="A19" s="22" t="n"/>
      <c r="B19" s="22" t="n"/>
      <c r="C19" s="22" t="n"/>
      <c r="D19" s="10" t="n"/>
      <c r="E19" s="10" t="n"/>
      <c r="F19" s="34" t="n"/>
      <c r="G19" s="34" t="n"/>
      <c r="H19" s="22" t="n"/>
      <c r="I19" s="18">
        <f>IF(A19="","",IFERROR(MAX(0,(D19-E19)*F19),""))</f>
        <v/>
      </c>
      <c r="J19" s="17">
        <f>IF(A19="","",IF(COUNTIF($A$7:$A$106,A19)&gt;1,"Doppelte ID",IF(OR(B19="",C19="",D19="",E19="",F19="",G19="",H19=""),"Eingabe fehlt",IF(E19&gt;D19,"Prüfen","Vollständig"))))</f>
        <v/>
      </c>
    </row>
    <row r="20">
      <c r="A20" s="22" t="n"/>
      <c r="B20" s="22" t="n"/>
      <c r="C20" s="22" t="n"/>
      <c r="D20" s="10" t="n"/>
      <c r="E20" s="10" t="n"/>
      <c r="F20" s="34" t="n"/>
      <c r="G20" s="34" t="n"/>
      <c r="H20" s="22" t="n"/>
      <c r="I20" s="13">
        <f>IF(A20="","",IFERROR(MAX(0,(D20-E20)*F20),""))</f>
        <v/>
      </c>
      <c r="J20" s="12">
        <f>IF(A20="","",IF(COUNTIF($A$7:$A$106,A20)&gt;1,"Doppelte ID",IF(OR(B20="",C20="",D20="",E20="",F20="",G20="",H20=""),"Eingabe fehlt",IF(E20&gt;D20,"Prüfen","Vollständig"))))</f>
        <v/>
      </c>
    </row>
    <row r="21">
      <c r="A21" s="22" t="n"/>
      <c r="B21" s="22" t="n"/>
      <c r="C21" s="22" t="n"/>
      <c r="D21" s="10" t="n"/>
      <c r="E21" s="10" t="n"/>
      <c r="F21" s="34" t="n"/>
      <c r="G21" s="34" t="n"/>
      <c r="H21" s="22" t="n"/>
      <c r="I21" s="18">
        <f>IF(A21="","",IFERROR(MAX(0,(D21-E21)*F21),""))</f>
        <v/>
      </c>
      <c r="J21" s="17">
        <f>IF(A21="","",IF(COUNTIF($A$7:$A$106,A21)&gt;1,"Doppelte ID",IF(OR(B21="",C21="",D21="",E21="",F21="",G21="",H21=""),"Eingabe fehlt",IF(E21&gt;D21,"Prüfen","Vollständig"))))</f>
        <v/>
      </c>
    </row>
    <row r="22">
      <c r="A22" s="22" t="n"/>
      <c r="B22" s="22" t="n"/>
      <c r="C22" s="22" t="n"/>
      <c r="D22" s="10" t="n"/>
      <c r="E22" s="10" t="n"/>
      <c r="F22" s="34" t="n"/>
      <c r="G22" s="34" t="n"/>
      <c r="H22" s="22" t="n"/>
      <c r="I22" s="13">
        <f>IF(A22="","",IFERROR(MAX(0,(D22-E22)*F22),""))</f>
        <v/>
      </c>
      <c r="J22" s="12">
        <f>IF(A22="","",IF(COUNTIF($A$7:$A$106,A22)&gt;1,"Doppelte ID",IF(OR(B22="",C22="",D22="",E22="",F22="",G22="",H22=""),"Eingabe fehlt",IF(E22&gt;D22,"Prüfen","Vollständig"))))</f>
        <v/>
      </c>
    </row>
    <row r="23">
      <c r="A23" s="22" t="n"/>
      <c r="B23" s="22" t="n"/>
      <c r="C23" s="22" t="n"/>
      <c r="D23" s="10" t="n"/>
      <c r="E23" s="10" t="n"/>
      <c r="F23" s="34" t="n"/>
      <c r="G23" s="34" t="n"/>
      <c r="H23" s="22" t="n"/>
      <c r="I23" s="18">
        <f>IF(A23="","",IFERROR(MAX(0,(D23-E23)*F23),""))</f>
        <v/>
      </c>
      <c r="J23" s="17">
        <f>IF(A23="","",IF(COUNTIF($A$7:$A$106,A23)&gt;1,"Doppelte ID",IF(OR(B23="",C23="",D23="",E23="",F23="",G23="",H23=""),"Eingabe fehlt",IF(E23&gt;D23,"Prüfen","Vollständig"))))</f>
        <v/>
      </c>
    </row>
    <row r="24">
      <c r="A24" s="22" t="n"/>
      <c r="B24" s="22" t="n"/>
      <c r="C24" s="22" t="n"/>
      <c r="D24" s="10" t="n"/>
      <c r="E24" s="10" t="n"/>
      <c r="F24" s="34" t="n"/>
      <c r="G24" s="34" t="n"/>
      <c r="H24" s="22" t="n"/>
      <c r="I24" s="13">
        <f>IF(A24="","",IFERROR(MAX(0,(D24-E24)*F24),""))</f>
        <v/>
      </c>
      <c r="J24" s="12">
        <f>IF(A24="","",IF(COUNTIF($A$7:$A$106,A24)&gt;1,"Doppelte ID",IF(OR(B24="",C24="",D24="",E24="",F24="",G24="",H24=""),"Eingabe fehlt",IF(E24&gt;D24,"Prüfen","Vollständig"))))</f>
        <v/>
      </c>
    </row>
    <row r="25">
      <c r="A25" s="22" t="n"/>
      <c r="B25" s="22" t="n"/>
      <c r="C25" s="22" t="n"/>
      <c r="D25" s="10" t="n"/>
      <c r="E25" s="10" t="n"/>
      <c r="F25" s="34" t="n"/>
      <c r="G25" s="34" t="n"/>
      <c r="H25" s="22" t="n"/>
      <c r="I25" s="18">
        <f>IF(A25="","",IFERROR(MAX(0,(D25-E25)*F25),""))</f>
        <v/>
      </c>
      <c r="J25" s="17">
        <f>IF(A25="","",IF(COUNTIF($A$7:$A$106,A25)&gt;1,"Doppelte ID",IF(OR(B25="",C25="",D25="",E25="",F25="",G25="",H25=""),"Eingabe fehlt",IF(E25&gt;D25,"Prüfen","Vollständig"))))</f>
        <v/>
      </c>
    </row>
    <row r="26">
      <c r="A26" s="22" t="n"/>
      <c r="B26" s="22" t="n"/>
      <c r="C26" s="22" t="n"/>
      <c r="D26" s="10" t="n"/>
      <c r="E26" s="10" t="n"/>
      <c r="F26" s="34" t="n"/>
      <c r="G26" s="34" t="n"/>
      <c r="H26" s="22" t="n"/>
      <c r="I26" s="13">
        <f>IF(A26="","",IFERROR(MAX(0,(D26-E26)*F26),""))</f>
        <v/>
      </c>
      <c r="J26" s="12">
        <f>IF(A26="","",IF(COUNTIF($A$7:$A$106,A26)&gt;1,"Doppelte ID",IF(OR(B26="",C26="",D26="",E26="",F26="",G26="",H26=""),"Eingabe fehlt",IF(E26&gt;D26,"Prüfen","Vollständig"))))</f>
        <v/>
      </c>
    </row>
    <row r="27">
      <c r="A27" s="22" t="n"/>
      <c r="B27" s="22" t="n"/>
      <c r="C27" s="22" t="n"/>
      <c r="D27" s="10" t="n"/>
      <c r="E27" s="10" t="n"/>
      <c r="F27" s="34" t="n"/>
      <c r="G27" s="34" t="n"/>
      <c r="H27" s="22" t="n"/>
      <c r="I27" s="18">
        <f>IF(A27="","",IFERROR(MAX(0,(D27-E27)*F27),""))</f>
        <v/>
      </c>
      <c r="J27" s="17">
        <f>IF(A27="","",IF(COUNTIF($A$7:$A$106,A27)&gt;1,"Doppelte ID",IF(OR(B27="",C27="",D27="",E27="",F27="",G27="",H27=""),"Eingabe fehlt",IF(E27&gt;D27,"Prüfen","Vollständig"))))</f>
        <v/>
      </c>
    </row>
    <row r="28">
      <c r="A28" s="22" t="n"/>
      <c r="B28" s="22" t="n"/>
      <c r="C28" s="22" t="n"/>
      <c r="D28" s="10" t="n"/>
      <c r="E28" s="10" t="n"/>
      <c r="F28" s="34" t="n"/>
      <c r="G28" s="34" t="n"/>
      <c r="H28" s="22" t="n"/>
      <c r="I28" s="13">
        <f>IF(A28="","",IFERROR(MAX(0,(D28-E28)*F28),""))</f>
        <v/>
      </c>
      <c r="J28" s="12">
        <f>IF(A28="","",IF(COUNTIF($A$7:$A$106,A28)&gt;1,"Doppelte ID",IF(OR(B28="",C28="",D28="",E28="",F28="",G28="",H28=""),"Eingabe fehlt",IF(E28&gt;D28,"Prüfen","Vollständig"))))</f>
        <v/>
      </c>
    </row>
    <row r="29">
      <c r="A29" s="22" t="n"/>
      <c r="B29" s="22" t="n"/>
      <c r="C29" s="22" t="n"/>
      <c r="D29" s="10" t="n"/>
      <c r="E29" s="10" t="n"/>
      <c r="F29" s="34" t="n"/>
      <c r="G29" s="34" t="n"/>
      <c r="H29" s="22" t="n"/>
      <c r="I29" s="18">
        <f>IF(A29="","",IFERROR(MAX(0,(D29-E29)*F29),""))</f>
        <v/>
      </c>
      <c r="J29" s="17">
        <f>IF(A29="","",IF(COUNTIF($A$7:$A$106,A29)&gt;1,"Doppelte ID",IF(OR(B29="",C29="",D29="",E29="",F29="",G29="",H29=""),"Eingabe fehlt",IF(E29&gt;D29,"Prüfen","Vollständig"))))</f>
        <v/>
      </c>
    </row>
    <row r="30">
      <c r="A30" s="22" t="n"/>
      <c r="B30" s="22" t="n"/>
      <c r="C30" s="22" t="n"/>
      <c r="D30" s="10" t="n"/>
      <c r="E30" s="10" t="n"/>
      <c r="F30" s="34" t="n"/>
      <c r="G30" s="34" t="n"/>
      <c r="H30" s="22" t="n"/>
      <c r="I30" s="13">
        <f>IF(A30="","",IFERROR(MAX(0,(D30-E30)*F30),""))</f>
        <v/>
      </c>
      <c r="J30" s="12">
        <f>IF(A30="","",IF(COUNTIF($A$7:$A$106,A30)&gt;1,"Doppelte ID",IF(OR(B30="",C30="",D30="",E30="",F30="",G30="",H30=""),"Eingabe fehlt",IF(E30&gt;D30,"Prüfen","Vollständig"))))</f>
        <v/>
      </c>
    </row>
    <row r="31">
      <c r="A31" s="22" t="n"/>
      <c r="B31" s="22" t="n"/>
      <c r="C31" s="22" t="n"/>
      <c r="D31" s="10" t="n"/>
      <c r="E31" s="10" t="n"/>
      <c r="F31" s="34" t="n"/>
      <c r="G31" s="34" t="n"/>
      <c r="H31" s="22" t="n"/>
      <c r="I31" s="18">
        <f>IF(A31="","",IFERROR(MAX(0,(D31-E31)*F31),""))</f>
        <v/>
      </c>
      <c r="J31" s="17">
        <f>IF(A31="","",IF(COUNTIF($A$7:$A$106,A31)&gt;1,"Doppelte ID",IF(OR(B31="",C31="",D31="",E31="",F31="",G31="",H31=""),"Eingabe fehlt",IF(E31&gt;D31,"Prüfen","Vollständig"))))</f>
        <v/>
      </c>
    </row>
    <row r="32">
      <c r="A32" s="22" t="n"/>
      <c r="B32" s="22" t="n"/>
      <c r="C32" s="22" t="n"/>
      <c r="D32" s="10" t="n"/>
      <c r="E32" s="10" t="n"/>
      <c r="F32" s="34" t="n"/>
      <c r="G32" s="34" t="n"/>
      <c r="H32" s="22" t="n"/>
      <c r="I32" s="13">
        <f>IF(A32="","",IFERROR(MAX(0,(D32-E32)*F32),""))</f>
        <v/>
      </c>
      <c r="J32" s="12">
        <f>IF(A32="","",IF(COUNTIF($A$7:$A$106,A32)&gt;1,"Doppelte ID",IF(OR(B32="",C32="",D32="",E32="",F32="",G32="",H32=""),"Eingabe fehlt",IF(E32&gt;D32,"Prüfen","Vollständig"))))</f>
        <v/>
      </c>
    </row>
    <row r="33">
      <c r="A33" s="22" t="n"/>
      <c r="B33" s="22" t="n"/>
      <c r="C33" s="22" t="n"/>
      <c r="D33" s="10" t="n"/>
      <c r="E33" s="10" t="n"/>
      <c r="F33" s="34" t="n"/>
      <c r="G33" s="34" t="n"/>
      <c r="H33" s="22" t="n"/>
      <c r="I33" s="18">
        <f>IF(A33="","",IFERROR(MAX(0,(D33-E33)*F33),""))</f>
        <v/>
      </c>
      <c r="J33" s="17">
        <f>IF(A33="","",IF(COUNTIF($A$7:$A$106,A33)&gt;1,"Doppelte ID",IF(OR(B33="",C33="",D33="",E33="",F33="",G33="",H33=""),"Eingabe fehlt",IF(E33&gt;D33,"Prüfen","Vollständig"))))</f>
        <v/>
      </c>
    </row>
    <row r="34">
      <c r="A34" s="22" t="n"/>
      <c r="B34" s="22" t="n"/>
      <c r="C34" s="22" t="n"/>
      <c r="D34" s="10" t="n"/>
      <c r="E34" s="10" t="n"/>
      <c r="F34" s="34" t="n"/>
      <c r="G34" s="34" t="n"/>
      <c r="H34" s="22" t="n"/>
      <c r="I34" s="13">
        <f>IF(A34="","",IFERROR(MAX(0,(D34-E34)*F34),""))</f>
        <v/>
      </c>
      <c r="J34" s="12">
        <f>IF(A34="","",IF(COUNTIF($A$7:$A$106,A34)&gt;1,"Doppelte ID",IF(OR(B34="",C34="",D34="",E34="",F34="",G34="",H34=""),"Eingabe fehlt",IF(E34&gt;D34,"Prüfen","Vollständig"))))</f>
        <v/>
      </c>
    </row>
    <row r="35">
      <c r="A35" s="22" t="n"/>
      <c r="B35" s="22" t="n"/>
      <c r="C35" s="22" t="n"/>
      <c r="D35" s="10" t="n"/>
      <c r="E35" s="10" t="n"/>
      <c r="F35" s="34" t="n"/>
      <c r="G35" s="34" t="n"/>
      <c r="H35" s="22" t="n"/>
      <c r="I35" s="18">
        <f>IF(A35="","",IFERROR(MAX(0,(D35-E35)*F35),""))</f>
        <v/>
      </c>
      <c r="J35" s="17">
        <f>IF(A35="","",IF(COUNTIF($A$7:$A$106,A35)&gt;1,"Doppelte ID",IF(OR(B35="",C35="",D35="",E35="",F35="",G35="",H35=""),"Eingabe fehlt",IF(E35&gt;D35,"Prüfen","Vollständig"))))</f>
        <v/>
      </c>
    </row>
    <row r="36">
      <c r="A36" s="22" t="n"/>
      <c r="B36" s="22" t="n"/>
      <c r="C36" s="22" t="n"/>
      <c r="D36" s="10" t="n"/>
      <c r="E36" s="10" t="n"/>
      <c r="F36" s="34" t="n"/>
      <c r="G36" s="34" t="n"/>
      <c r="H36" s="22" t="n"/>
      <c r="I36" s="13">
        <f>IF(A36="","",IFERROR(MAX(0,(D36-E36)*F36),""))</f>
        <v/>
      </c>
      <c r="J36" s="12">
        <f>IF(A36="","",IF(COUNTIF($A$7:$A$106,A36)&gt;1,"Doppelte ID",IF(OR(B36="",C36="",D36="",E36="",F36="",G36="",H36=""),"Eingabe fehlt",IF(E36&gt;D36,"Prüfen","Vollständig"))))</f>
        <v/>
      </c>
    </row>
    <row r="37">
      <c r="A37" s="22" t="n"/>
      <c r="B37" s="22" t="n"/>
      <c r="C37" s="22" t="n"/>
      <c r="D37" s="10" t="n"/>
      <c r="E37" s="10" t="n"/>
      <c r="F37" s="34" t="n"/>
      <c r="G37" s="34" t="n"/>
      <c r="H37" s="22" t="n"/>
      <c r="I37" s="18">
        <f>IF(A37="","",IFERROR(MAX(0,(D37-E37)*F37),""))</f>
        <v/>
      </c>
      <c r="J37" s="17">
        <f>IF(A37="","",IF(COUNTIF($A$7:$A$106,A37)&gt;1,"Doppelte ID",IF(OR(B37="",C37="",D37="",E37="",F37="",G37="",H37=""),"Eingabe fehlt",IF(E37&gt;D37,"Prüfen","Vollständig"))))</f>
        <v/>
      </c>
    </row>
    <row r="38">
      <c r="A38" s="22" t="n"/>
      <c r="B38" s="22" t="n"/>
      <c r="C38" s="22" t="n"/>
      <c r="D38" s="10" t="n"/>
      <c r="E38" s="10" t="n"/>
      <c r="F38" s="34" t="n"/>
      <c r="G38" s="34" t="n"/>
      <c r="H38" s="22" t="n"/>
      <c r="I38" s="13">
        <f>IF(A38="","",IFERROR(MAX(0,(D38-E38)*F38),""))</f>
        <v/>
      </c>
      <c r="J38" s="12">
        <f>IF(A38="","",IF(COUNTIF($A$7:$A$106,A38)&gt;1,"Doppelte ID",IF(OR(B38="",C38="",D38="",E38="",F38="",G38="",H38=""),"Eingabe fehlt",IF(E38&gt;D38,"Prüfen","Vollständig"))))</f>
        <v/>
      </c>
    </row>
    <row r="39">
      <c r="A39" s="22" t="n"/>
      <c r="B39" s="22" t="n"/>
      <c r="C39" s="22" t="n"/>
      <c r="D39" s="10" t="n"/>
      <c r="E39" s="10" t="n"/>
      <c r="F39" s="34" t="n"/>
      <c r="G39" s="34" t="n"/>
      <c r="H39" s="22" t="n"/>
      <c r="I39" s="18">
        <f>IF(A39="","",IFERROR(MAX(0,(D39-E39)*F39),""))</f>
        <v/>
      </c>
      <c r="J39" s="17">
        <f>IF(A39="","",IF(COUNTIF($A$7:$A$106,A39)&gt;1,"Doppelte ID",IF(OR(B39="",C39="",D39="",E39="",F39="",G39="",H39=""),"Eingabe fehlt",IF(E39&gt;D39,"Prüfen","Vollständig"))))</f>
        <v/>
      </c>
    </row>
    <row r="40">
      <c r="A40" s="22" t="n"/>
      <c r="B40" s="22" t="n"/>
      <c r="C40" s="22" t="n"/>
      <c r="D40" s="10" t="n"/>
      <c r="E40" s="10" t="n"/>
      <c r="F40" s="34" t="n"/>
      <c r="G40" s="34" t="n"/>
      <c r="H40" s="22" t="n"/>
      <c r="I40" s="13">
        <f>IF(A40="","",IFERROR(MAX(0,(D40-E40)*F40),""))</f>
        <v/>
      </c>
      <c r="J40" s="12">
        <f>IF(A40="","",IF(COUNTIF($A$7:$A$106,A40)&gt;1,"Doppelte ID",IF(OR(B40="",C40="",D40="",E40="",F40="",G40="",H40=""),"Eingabe fehlt",IF(E40&gt;D40,"Prüfen","Vollständig"))))</f>
        <v/>
      </c>
    </row>
    <row r="41">
      <c r="A41" s="22" t="n"/>
      <c r="B41" s="22" t="n"/>
      <c r="C41" s="22" t="n"/>
      <c r="D41" s="10" t="n"/>
      <c r="E41" s="10" t="n"/>
      <c r="F41" s="34" t="n"/>
      <c r="G41" s="34" t="n"/>
      <c r="H41" s="22" t="n"/>
      <c r="I41" s="18">
        <f>IF(A41="","",IFERROR(MAX(0,(D41-E41)*F41),""))</f>
        <v/>
      </c>
      <c r="J41" s="17">
        <f>IF(A41="","",IF(COUNTIF($A$7:$A$106,A41)&gt;1,"Doppelte ID",IF(OR(B41="",C41="",D41="",E41="",F41="",G41="",H41=""),"Eingabe fehlt",IF(E41&gt;D41,"Prüfen","Vollständig"))))</f>
        <v/>
      </c>
    </row>
    <row r="42">
      <c r="A42" s="22" t="n"/>
      <c r="B42" s="22" t="n"/>
      <c r="C42" s="22" t="n"/>
      <c r="D42" s="10" t="n"/>
      <c r="E42" s="10" t="n"/>
      <c r="F42" s="34" t="n"/>
      <c r="G42" s="34" t="n"/>
      <c r="H42" s="22" t="n"/>
      <c r="I42" s="13">
        <f>IF(A42="","",IFERROR(MAX(0,(D42-E42)*F42),""))</f>
        <v/>
      </c>
      <c r="J42" s="12">
        <f>IF(A42="","",IF(COUNTIF($A$7:$A$106,A42)&gt;1,"Doppelte ID",IF(OR(B42="",C42="",D42="",E42="",F42="",G42="",H42=""),"Eingabe fehlt",IF(E42&gt;D42,"Prüfen","Vollständig"))))</f>
        <v/>
      </c>
    </row>
    <row r="43">
      <c r="A43" s="22" t="n"/>
      <c r="B43" s="22" t="n"/>
      <c r="C43" s="22" t="n"/>
      <c r="D43" s="10" t="n"/>
      <c r="E43" s="10" t="n"/>
      <c r="F43" s="34" t="n"/>
      <c r="G43" s="34" t="n"/>
      <c r="H43" s="22" t="n"/>
      <c r="I43" s="18">
        <f>IF(A43="","",IFERROR(MAX(0,(D43-E43)*F43),""))</f>
        <v/>
      </c>
      <c r="J43" s="17">
        <f>IF(A43="","",IF(COUNTIF($A$7:$A$106,A43)&gt;1,"Doppelte ID",IF(OR(B43="",C43="",D43="",E43="",F43="",G43="",H43=""),"Eingabe fehlt",IF(E43&gt;D43,"Prüfen","Vollständig"))))</f>
        <v/>
      </c>
    </row>
    <row r="44">
      <c r="A44" s="22" t="n"/>
      <c r="B44" s="22" t="n"/>
      <c r="C44" s="22" t="n"/>
      <c r="D44" s="10" t="n"/>
      <c r="E44" s="10" t="n"/>
      <c r="F44" s="34" t="n"/>
      <c r="G44" s="34" t="n"/>
      <c r="H44" s="22" t="n"/>
      <c r="I44" s="13">
        <f>IF(A44="","",IFERROR(MAX(0,(D44-E44)*F44),""))</f>
        <v/>
      </c>
      <c r="J44" s="12">
        <f>IF(A44="","",IF(COUNTIF($A$7:$A$106,A44)&gt;1,"Doppelte ID",IF(OR(B44="",C44="",D44="",E44="",F44="",G44="",H44=""),"Eingabe fehlt",IF(E44&gt;D44,"Prüfen","Vollständig"))))</f>
        <v/>
      </c>
    </row>
    <row r="45">
      <c r="A45" s="22" t="n"/>
      <c r="B45" s="22" t="n"/>
      <c r="C45" s="22" t="n"/>
      <c r="D45" s="10" t="n"/>
      <c r="E45" s="10" t="n"/>
      <c r="F45" s="34" t="n"/>
      <c r="G45" s="34" t="n"/>
      <c r="H45" s="22" t="n"/>
      <c r="I45" s="18">
        <f>IF(A45="","",IFERROR(MAX(0,(D45-E45)*F45),""))</f>
        <v/>
      </c>
      <c r="J45" s="17">
        <f>IF(A45="","",IF(COUNTIF($A$7:$A$106,A45)&gt;1,"Doppelte ID",IF(OR(B45="",C45="",D45="",E45="",F45="",G45="",H45=""),"Eingabe fehlt",IF(E45&gt;D45,"Prüfen","Vollständig"))))</f>
        <v/>
      </c>
    </row>
    <row r="46">
      <c r="A46" s="22" t="n"/>
      <c r="B46" s="22" t="n"/>
      <c r="C46" s="22" t="n"/>
      <c r="D46" s="10" t="n"/>
      <c r="E46" s="10" t="n"/>
      <c r="F46" s="34" t="n"/>
      <c r="G46" s="34" t="n"/>
      <c r="H46" s="22" t="n"/>
      <c r="I46" s="13">
        <f>IF(A46="","",IFERROR(MAX(0,(D46-E46)*F46),""))</f>
        <v/>
      </c>
      <c r="J46" s="12">
        <f>IF(A46="","",IF(COUNTIF($A$7:$A$106,A46)&gt;1,"Doppelte ID",IF(OR(B46="",C46="",D46="",E46="",F46="",G46="",H46=""),"Eingabe fehlt",IF(E46&gt;D46,"Prüfen","Vollständig"))))</f>
        <v/>
      </c>
    </row>
    <row r="47">
      <c r="A47" s="22" t="n"/>
      <c r="B47" s="22" t="n"/>
      <c r="C47" s="22" t="n"/>
      <c r="D47" s="10" t="n"/>
      <c r="E47" s="10" t="n"/>
      <c r="F47" s="34" t="n"/>
      <c r="G47" s="34" t="n"/>
      <c r="H47" s="22" t="n"/>
      <c r="I47" s="18">
        <f>IF(A47="","",IFERROR(MAX(0,(D47-E47)*F47),""))</f>
        <v/>
      </c>
      <c r="J47" s="17">
        <f>IF(A47="","",IF(COUNTIF($A$7:$A$106,A47)&gt;1,"Doppelte ID",IF(OR(B47="",C47="",D47="",E47="",F47="",G47="",H47=""),"Eingabe fehlt",IF(E47&gt;D47,"Prüfen","Vollständig"))))</f>
        <v/>
      </c>
    </row>
    <row r="48">
      <c r="A48" s="22" t="n"/>
      <c r="B48" s="22" t="n"/>
      <c r="C48" s="22" t="n"/>
      <c r="D48" s="10" t="n"/>
      <c r="E48" s="10" t="n"/>
      <c r="F48" s="34" t="n"/>
      <c r="G48" s="34" t="n"/>
      <c r="H48" s="22" t="n"/>
      <c r="I48" s="13">
        <f>IF(A48="","",IFERROR(MAX(0,(D48-E48)*F48),""))</f>
        <v/>
      </c>
      <c r="J48" s="12">
        <f>IF(A48="","",IF(COUNTIF($A$7:$A$106,A48)&gt;1,"Doppelte ID",IF(OR(B48="",C48="",D48="",E48="",F48="",G48="",H48=""),"Eingabe fehlt",IF(E48&gt;D48,"Prüfen","Vollständig"))))</f>
        <v/>
      </c>
    </row>
    <row r="49">
      <c r="A49" s="22" t="n"/>
      <c r="B49" s="22" t="n"/>
      <c r="C49" s="22" t="n"/>
      <c r="D49" s="10" t="n"/>
      <c r="E49" s="10" t="n"/>
      <c r="F49" s="34" t="n"/>
      <c r="G49" s="34" t="n"/>
      <c r="H49" s="22" t="n"/>
      <c r="I49" s="18">
        <f>IF(A49="","",IFERROR(MAX(0,(D49-E49)*F49),""))</f>
        <v/>
      </c>
      <c r="J49" s="17">
        <f>IF(A49="","",IF(COUNTIF($A$7:$A$106,A49)&gt;1,"Doppelte ID",IF(OR(B49="",C49="",D49="",E49="",F49="",G49="",H49=""),"Eingabe fehlt",IF(E49&gt;D49,"Prüfen","Vollständig"))))</f>
        <v/>
      </c>
    </row>
    <row r="50">
      <c r="A50" s="22" t="n"/>
      <c r="B50" s="22" t="n"/>
      <c r="C50" s="22" t="n"/>
      <c r="D50" s="10" t="n"/>
      <c r="E50" s="10" t="n"/>
      <c r="F50" s="34" t="n"/>
      <c r="G50" s="34" t="n"/>
      <c r="H50" s="22" t="n"/>
      <c r="I50" s="13">
        <f>IF(A50="","",IFERROR(MAX(0,(D50-E50)*F50),""))</f>
        <v/>
      </c>
      <c r="J50" s="12">
        <f>IF(A50="","",IF(COUNTIF($A$7:$A$106,A50)&gt;1,"Doppelte ID",IF(OR(B50="",C50="",D50="",E50="",F50="",G50="",H50=""),"Eingabe fehlt",IF(E50&gt;D50,"Prüfen","Vollständig"))))</f>
        <v/>
      </c>
    </row>
    <row r="51">
      <c r="A51" s="22" t="n"/>
      <c r="B51" s="22" t="n"/>
      <c r="C51" s="22" t="n"/>
      <c r="D51" s="10" t="n"/>
      <c r="E51" s="10" t="n"/>
      <c r="F51" s="34" t="n"/>
      <c r="G51" s="34" t="n"/>
      <c r="H51" s="22" t="n"/>
      <c r="I51" s="18">
        <f>IF(A51="","",IFERROR(MAX(0,(D51-E51)*F51),""))</f>
        <v/>
      </c>
      <c r="J51" s="17">
        <f>IF(A51="","",IF(COUNTIF($A$7:$A$106,A51)&gt;1,"Doppelte ID",IF(OR(B51="",C51="",D51="",E51="",F51="",G51="",H51=""),"Eingabe fehlt",IF(E51&gt;D51,"Prüfen","Vollständig"))))</f>
        <v/>
      </c>
    </row>
    <row r="52">
      <c r="A52" s="22" t="n"/>
      <c r="B52" s="22" t="n"/>
      <c r="C52" s="22" t="n"/>
      <c r="D52" s="10" t="n"/>
      <c r="E52" s="10" t="n"/>
      <c r="F52" s="34" t="n"/>
      <c r="G52" s="34" t="n"/>
      <c r="H52" s="22" t="n"/>
      <c r="I52" s="13">
        <f>IF(A52="","",IFERROR(MAX(0,(D52-E52)*F52),""))</f>
        <v/>
      </c>
      <c r="J52" s="12">
        <f>IF(A52="","",IF(COUNTIF($A$7:$A$106,A52)&gt;1,"Doppelte ID",IF(OR(B52="",C52="",D52="",E52="",F52="",G52="",H52=""),"Eingabe fehlt",IF(E52&gt;D52,"Prüfen","Vollständig"))))</f>
        <v/>
      </c>
    </row>
    <row r="53">
      <c r="A53" s="22" t="n"/>
      <c r="B53" s="22" t="n"/>
      <c r="C53" s="22" t="n"/>
      <c r="D53" s="10" t="n"/>
      <c r="E53" s="10" t="n"/>
      <c r="F53" s="34" t="n"/>
      <c r="G53" s="34" t="n"/>
      <c r="H53" s="22" t="n"/>
      <c r="I53" s="18">
        <f>IF(A53="","",IFERROR(MAX(0,(D53-E53)*F53),""))</f>
        <v/>
      </c>
      <c r="J53" s="17">
        <f>IF(A53="","",IF(COUNTIF($A$7:$A$106,A53)&gt;1,"Doppelte ID",IF(OR(B53="",C53="",D53="",E53="",F53="",G53="",H53=""),"Eingabe fehlt",IF(E53&gt;D53,"Prüfen","Vollständig"))))</f>
        <v/>
      </c>
    </row>
    <row r="54">
      <c r="A54" s="22" t="n"/>
      <c r="B54" s="22" t="n"/>
      <c r="C54" s="22" t="n"/>
      <c r="D54" s="10" t="n"/>
      <c r="E54" s="10" t="n"/>
      <c r="F54" s="34" t="n"/>
      <c r="G54" s="34" t="n"/>
      <c r="H54" s="22" t="n"/>
      <c r="I54" s="13">
        <f>IF(A54="","",IFERROR(MAX(0,(D54-E54)*F54),""))</f>
        <v/>
      </c>
      <c r="J54" s="12">
        <f>IF(A54="","",IF(COUNTIF($A$7:$A$106,A54)&gt;1,"Doppelte ID",IF(OR(B54="",C54="",D54="",E54="",F54="",G54="",H54=""),"Eingabe fehlt",IF(E54&gt;D54,"Prüfen","Vollständig"))))</f>
        <v/>
      </c>
    </row>
    <row r="55">
      <c r="A55" s="22" t="n"/>
      <c r="B55" s="22" t="n"/>
      <c r="C55" s="22" t="n"/>
      <c r="D55" s="10" t="n"/>
      <c r="E55" s="10" t="n"/>
      <c r="F55" s="34" t="n"/>
      <c r="G55" s="34" t="n"/>
      <c r="H55" s="22" t="n"/>
      <c r="I55" s="18">
        <f>IF(A55="","",IFERROR(MAX(0,(D55-E55)*F55),""))</f>
        <v/>
      </c>
      <c r="J55" s="17">
        <f>IF(A55="","",IF(COUNTIF($A$7:$A$106,A55)&gt;1,"Doppelte ID",IF(OR(B55="",C55="",D55="",E55="",F55="",G55="",H55=""),"Eingabe fehlt",IF(E55&gt;D55,"Prüfen","Vollständig"))))</f>
        <v/>
      </c>
    </row>
    <row r="56">
      <c r="A56" s="22" t="n"/>
      <c r="B56" s="22" t="n"/>
      <c r="C56" s="22" t="n"/>
      <c r="D56" s="10" t="n"/>
      <c r="E56" s="10" t="n"/>
      <c r="F56" s="34" t="n"/>
      <c r="G56" s="34" t="n"/>
      <c r="H56" s="22" t="n"/>
      <c r="I56" s="13">
        <f>IF(A56="","",IFERROR(MAX(0,(D56-E56)*F56),""))</f>
        <v/>
      </c>
      <c r="J56" s="12">
        <f>IF(A56="","",IF(COUNTIF($A$7:$A$106,A56)&gt;1,"Doppelte ID",IF(OR(B56="",C56="",D56="",E56="",F56="",G56="",H56=""),"Eingabe fehlt",IF(E56&gt;D56,"Prüfen","Vollständig"))))</f>
        <v/>
      </c>
    </row>
    <row r="57">
      <c r="A57" s="22" t="n"/>
      <c r="B57" s="22" t="n"/>
      <c r="C57" s="22" t="n"/>
      <c r="D57" s="10" t="n"/>
      <c r="E57" s="10" t="n"/>
      <c r="F57" s="34" t="n"/>
      <c r="G57" s="34" t="n"/>
      <c r="H57" s="22" t="n"/>
      <c r="I57" s="18">
        <f>IF(A57="","",IFERROR(MAX(0,(D57-E57)*F57),""))</f>
        <v/>
      </c>
      <c r="J57" s="17">
        <f>IF(A57="","",IF(COUNTIF($A$7:$A$106,A57)&gt;1,"Doppelte ID",IF(OR(B57="",C57="",D57="",E57="",F57="",G57="",H57=""),"Eingabe fehlt",IF(E57&gt;D57,"Prüfen","Vollständig"))))</f>
        <v/>
      </c>
    </row>
    <row r="58">
      <c r="A58" s="22" t="n"/>
      <c r="B58" s="22" t="n"/>
      <c r="C58" s="22" t="n"/>
      <c r="D58" s="10" t="n"/>
      <c r="E58" s="10" t="n"/>
      <c r="F58" s="34" t="n"/>
      <c r="G58" s="34" t="n"/>
      <c r="H58" s="22" t="n"/>
      <c r="I58" s="13">
        <f>IF(A58="","",IFERROR(MAX(0,(D58-E58)*F58),""))</f>
        <v/>
      </c>
      <c r="J58" s="12">
        <f>IF(A58="","",IF(COUNTIF($A$7:$A$106,A58)&gt;1,"Doppelte ID",IF(OR(B58="",C58="",D58="",E58="",F58="",G58="",H58=""),"Eingabe fehlt",IF(E58&gt;D58,"Prüfen","Vollständig"))))</f>
        <v/>
      </c>
    </row>
    <row r="59">
      <c r="A59" s="22" t="n"/>
      <c r="B59" s="22" t="n"/>
      <c r="C59" s="22" t="n"/>
      <c r="D59" s="10" t="n"/>
      <c r="E59" s="10" t="n"/>
      <c r="F59" s="34" t="n"/>
      <c r="G59" s="34" t="n"/>
      <c r="H59" s="22" t="n"/>
      <c r="I59" s="18">
        <f>IF(A59="","",IFERROR(MAX(0,(D59-E59)*F59),""))</f>
        <v/>
      </c>
      <c r="J59" s="17">
        <f>IF(A59="","",IF(COUNTIF($A$7:$A$106,A59)&gt;1,"Doppelte ID",IF(OR(B59="",C59="",D59="",E59="",F59="",G59="",H59=""),"Eingabe fehlt",IF(E59&gt;D59,"Prüfen","Vollständig"))))</f>
        <v/>
      </c>
    </row>
    <row r="60">
      <c r="A60" s="22" t="n"/>
      <c r="B60" s="22" t="n"/>
      <c r="C60" s="22" t="n"/>
      <c r="D60" s="10" t="n"/>
      <c r="E60" s="10" t="n"/>
      <c r="F60" s="34" t="n"/>
      <c r="G60" s="34" t="n"/>
      <c r="H60" s="22" t="n"/>
      <c r="I60" s="13">
        <f>IF(A60="","",IFERROR(MAX(0,(D60-E60)*F60),""))</f>
        <v/>
      </c>
      <c r="J60" s="12">
        <f>IF(A60="","",IF(COUNTIF($A$7:$A$106,A60)&gt;1,"Doppelte ID",IF(OR(B60="",C60="",D60="",E60="",F60="",G60="",H60=""),"Eingabe fehlt",IF(E60&gt;D60,"Prüfen","Vollständig"))))</f>
        <v/>
      </c>
    </row>
    <row r="61">
      <c r="A61" s="22" t="n"/>
      <c r="B61" s="22" t="n"/>
      <c r="C61" s="22" t="n"/>
      <c r="D61" s="10" t="n"/>
      <c r="E61" s="10" t="n"/>
      <c r="F61" s="34" t="n"/>
      <c r="G61" s="34" t="n"/>
      <c r="H61" s="22" t="n"/>
      <c r="I61" s="18">
        <f>IF(A61="","",IFERROR(MAX(0,(D61-E61)*F61),""))</f>
        <v/>
      </c>
      <c r="J61" s="17">
        <f>IF(A61="","",IF(COUNTIF($A$7:$A$106,A61)&gt;1,"Doppelte ID",IF(OR(B61="",C61="",D61="",E61="",F61="",G61="",H61=""),"Eingabe fehlt",IF(E61&gt;D61,"Prüfen","Vollständig"))))</f>
        <v/>
      </c>
    </row>
    <row r="62">
      <c r="A62" s="22" t="n"/>
      <c r="B62" s="22" t="n"/>
      <c r="C62" s="22" t="n"/>
      <c r="D62" s="10" t="n"/>
      <c r="E62" s="10" t="n"/>
      <c r="F62" s="34" t="n"/>
      <c r="G62" s="34" t="n"/>
      <c r="H62" s="22" t="n"/>
      <c r="I62" s="13">
        <f>IF(A62="","",IFERROR(MAX(0,(D62-E62)*F62),""))</f>
        <v/>
      </c>
      <c r="J62" s="12">
        <f>IF(A62="","",IF(COUNTIF($A$7:$A$106,A62)&gt;1,"Doppelte ID",IF(OR(B62="",C62="",D62="",E62="",F62="",G62="",H62=""),"Eingabe fehlt",IF(E62&gt;D62,"Prüfen","Vollständig"))))</f>
        <v/>
      </c>
    </row>
    <row r="63">
      <c r="A63" s="22" t="n"/>
      <c r="B63" s="22" t="n"/>
      <c r="C63" s="22" t="n"/>
      <c r="D63" s="10" t="n"/>
      <c r="E63" s="10" t="n"/>
      <c r="F63" s="34" t="n"/>
      <c r="G63" s="34" t="n"/>
      <c r="H63" s="22" t="n"/>
      <c r="I63" s="18">
        <f>IF(A63="","",IFERROR(MAX(0,(D63-E63)*F63),""))</f>
        <v/>
      </c>
      <c r="J63" s="17">
        <f>IF(A63="","",IF(COUNTIF($A$7:$A$106,A63)&gt;1,"Doppelte ID",IF(OR(B63="",C63="",D63="",E63="",F63="",G63="",H63=""),"Eingabe fehlt",IF(E63&gt;D63,"Prüfen","Vollständig"))))</f>
        <v/>
      </c>
    </row>
    <row r="64">
      <c r="A64" s="22" t="n"/>
      <c r="B64" s="22" t="n"/>
      <c r="C64" s="22" t="n"/>
      <c r="D64" s="10" t="n"/>
      <c r="E64" s="10" t="n"/>
      <c r="F64" s="34" t="n"/>
      <c r="G64" s="34" t="n"/>
      <c r="H64" s="22" t="n"/>
      <c r="I64" s="13">
        <f>IF(A64="","",IFERROR(MAX(0,(D64-E64)*F64),""))</f>
        <v/>
      </c>
      <c r="J64" s="12">
        <f>IF(A64="","",IF(COUNTIF($A$7:$A$106,A64)&gt;1,"Doppelte ID",IF(OR(B64="",C64="",D64="",E64="",F64="",G64="",H64=""),"Eingabe fehlt",IF(E64&gt;D64,"Prüfen","Vollständig"))))</f>
        <v/>
      </c>
    </row>
    <row r="65">
      <c r="A65" s="22" t="n"/>
      <c r="B65" s="22" t="n"/>
      <c r="C65" s="22" t="n"/>
      <c r="D65" s="10" t="n"/>
      <c r="E65" s="10" t="n"/>
      <c r="F65" s="34" t="n"/>
      <c r="G65" s="34" t="n"/>
      <c r="H65" s="22" t="n"/>
      <c r="I65" s="18">
        <f>IF(A65="","",IFERROR(MAX(0,(D65-E65)*F65),""))</f>
        <v/>
      </c>
      <c r="J65" s="17">
        <f>IF(A65="","",IF(COUNTIF($A$7:$A$106,A65)&gt;1,"Doppelte ID",IF(OR(B65="",C65="",D65="",E65="",F65="",G65="",H65=""),"Eingabe fehlt",IF(E65&gt;D65,"Prüfen","Vollständig"))))</f>
        <v/>
      </c>
    </row>
    <row r="66">
      <c r="A66" s="22" t="n"/>
      <c r="B66" s="22" t="n"/>
      <c r="C66" s="22" t="n"/>
      <c r="D66" s="10" t="n"/>
      <c r="E66" s="10" t="n"/>
      <c r="F66" s="34" t="n"/>
      <c r="G66" s="34" t="n"/>
      <c r="H66" s="22" t="n"/>
      <c r="I66" s="13">
        <f>IF(A66="","",IFERROR(MAX(0,(D66-E66)*F66),""))</f>
        <v/>
      </c>
      <c r="J66" s="12">
        <f>IF(A66="","",IF(COUNTIF($A$7:$A$106,A66)&gt;1,"Doppelte ID",IF(OR(B66="",C66="",D66="",E66="",F66="",G66="",H66=""),"Eingabe fehlt",IF(E66&gt;D66,"Prüfen","Vollständig"))))</f>
        <v/>
      </c>
    </row>
    <row r="67">
      <c r="A67" s="22" t="n"/>
      <c r="B67" s="22" t="n"/>
      <c r="C67" s="22" t="n"/>
      <c r="D67" s="10" t="n"/>
      <c r="E67" s="10" t="n"/>
      <c r="F67" s="34" t="n"/>
      <c r="G67" s="34" t="n"/>
      <c r="H67" s="22" t="n"/>
      <c r="I67" s="18">
        <f>IF(A67="","",IFERROR(MAX(0,(D67-E67)*F67),""))</f>
        <v/>
      </c>
      <c r="J67" s="17">
        <f>IF(A67="","",IF(COUNTIF($A$7:$A$106,A67)&gt;1,"Doppelte ID",IF(OR(B67="",C67="",D67="",E67="",F67="",G67="",H67=""),"Eingabe fehlt",IF(E67&gt;D67,"Prüfen","Vollständig"))))</f>
        <v/>
      </c>
    </row>
    <row r="68">
      <c r="A68" s="22" t="n"/>
      <c r="B68" s="22" t="n"/>
      <c r="C68" s="22" t="n"/>
      <c r="D68" s="10" t="n"/>
      <c r="E68" s="10" t="n"/>
      <c r="F68" s="34" t="n"/>
      <c r="G68" s="34" t="n"/>
      <c r="H68" s="22" t="n"/>
      <c r="I68" s="13">
        <f>IF(A68="","",IFERROR(MAX(0,(D68-E68)*F68),""))</f>
        <v/>
      </c>
      <c r="J68" s="12">
        <f>IF(A68="","",IF(COUNTIF($A$7:$A$106,A68)&gt;1,"Doppelte ID",IF(OR(B68="",C68="",D68="",E68="",F68="",G68="",H68=""),"Eingabe fehlt",IF(E68&gt;D68,"Prüfen","Vollständig"))))</f>
        <v/>
      </c>
    </row>
    <row r="69">
      <c r="A69" s="22" t="n"/>
      <c r="B69" s="22" t="n"/>
      <c r="C69" s="22" t="n"/>
      <c r="D69" s="10" t="n"/>
      <c r="E69" s="10" t="n"/>
      <c r="F69" s="34" t="n"/>
      <c r="G69" s="34" t="n"/>
      <c r="H69" s="22" t="n"/>
      <c r="I69" s="18">
        <f>IF(A69="","",IFERROR(MAX(0,(D69-E69)*F69),""))</f>
        <v/>
      </c>
      <c r="J69" s="17">
        <f>IF(A69="","",IF(COUNTIF($A$7:$A$106,A69)&gt;1,"Doppelte ID",IF(OR(B69="",C69="",D69="",E69="",F69="",G69="",H69=""),"Eingabe fehlt",IF(E69&gt;D69,"Prüfen","Vollständig"))))</f>
        <v/>
      </c>
    </row>
    <row r="70">
      <c r="A70" s="22" t="n"/>
      <c r="B70" s="22" t="n"/>
      <c r="C70" s="22" t="n"/>
      <c r="D70" s="10" t="n"/>
      <c r="E70" s="10" t="n"/>
      <c r="F70" s="34" t="n"/>
      <c r="G70" s="34" t="n"/>
      <c r="H70" s="22" t="n"/>
      <c r="I70" s="13">
        <f>IF(A70="","",IFERROR(MAX(0,(D70-E70)*F70),""))</f>
        <v/>
      </c>
      <c r="J70" s="12">
        <f>IF(A70="","",IF(COUNTIF($A$7:$A$106,A70)&gt;1,"Doppelte ID",IF(OR(B70="",C70="",D70="",E70="",F70="",G70="",H70=""),"Eingabe fehlt",IF(E70&gt;D70,"Prüfen","Vollständig"))))</f>
        <v/>
      </c>
    </row>
    <row r="71">
      <c r="A71" s="22" t="n"/>
      <c r="B71" s="22" t="n"/>
      <c r="C71" s="22" t="n"/>
      <c r="D71" s="10" t="n"/>
      <c r="E71" s="10" t="n"/>
      <c r="F71" s="34" t="n"/>
      <c r="G71" s="34" t="n"/>
      <c r="H71" s="22" t="n"/>
      <c r="I71" s="18">
        <f>IF(A71="","",IFERROR(MAX(0,(D71-E71)*F71),""))</f>
        <v/>
      </c>
      <c r="J71" s="17">
        <f>IF(A71="","",IF(COUNTIF($A$7:$A$106,A71)&gt;1,"Doppelte ID",IF(OR(B71="",C71="",D71="",E71="",F71="",G71="",H71=""),"Eingabe fehlt",IF(E71&gt;D71,"Prüfen","Vollständig"))))</f>
        <v/>
      </c>
    </row>
    <row r="72">
      <c r="A72" s="22" t="n"/>
      <c r="B72" s="22" t="n"/>
      <c r="C72" s="22" t="n"/>
      <c r="D72" s="10" t="n"/>
      <c r="E72" s="10" t="n"/>
      <c r="F72" s="34" t="n"/>
      <c r="G72" s="34" t="n"/>
      <c r="H72" s="22" t="n"/>
      <c r="I72" s="13">
        <f>IF(A72="","",IFERROR(MAX(0,(D72-E72)*F72),""))</f>
        <v/>
      </c>
      <c r="J72" s="12">
        <f>IF(A72="","",IF(COUNTIF($A$7:$A$106,A72)&gt;1,"Doppelte ID",IF(OR(B72="",C72="",D72="",E72="",F72="",G72="",H72=""),"Eingabe fehlt",IF(E72&gt;D72,"Prüfen","Vollständig"))))</f>
        <v/>
      </c>
    </row>
    <row r="73">
      <c r="A73" s="22" t="n"/>
      <c r="B73" s="22" t="n"/>
      <c r="C73" s="22" t="n"/>
      <c r="D73" s="10" t="n"/>
      <c r="E73" s="10" t="n"/>
      <c r="F73" s="34" t="n"/>
      <c r="G73" s="34" t="n"/>
      <c r="H73" s="22" t="n"/>
      <c r="I73" s="18">
        <f>IF(A73="","",IFERROR(MAX(0,(D73-E73)*F73),""))</f>
        <v/>
      </c>
      <c r="J73" s="17">
        <f>IF(A73="","",IF(COUNTIF($A$7:$A$106,A73)&gt;1,"Doppelte ID",IF(OR(B73="",C73="",D73="",E73="",F73="",G73="",H73=""),"Eingabe fehlt",IF(E73&gt;D73,"Prüfen","Vollständig"))))</f>
        <v/>
      </c>
    </row>
    <row r="74">
      <c r="A74" s="22" t="n"/>
      <c r="B74" s="22" t="n"/>
      <c r="C74" s="22" t="n"/>
      <c r="D74" s="10" t="n"/>
      <c r="E74" s="10" t="n"/>
      <c r="F74" s="34" t="n"/>
      <c r="G74" s="34" t="n"/>
      <c r="H74" s="22" t="n"/>
      <c r="I74" s="13">
        <f>IF(A74="","",IFERROR(MAX(0,(D74-E74)*F74),""))</f>
        <v/>
      </c>
      <c r="J74" s="12">
        <f>IF(A74="","",IF(COUNTIF($A$7:$A$106,A74)&gt;1,"Doppelte ID",IF(OR(B74="",C74="",D74="",E74="",F74="",G74="",H74=""),"Eingabe fehlt",IF(E74&gt;D74,"Prüfen","Vollständig"))))</f>
        <v/>
      </c>
    </row>
    <row r="75">
      <c r="A75" s="22" t="n"/>
      <c r="B75" s="22" t="n"/>
      <c r="C75" s="22" t="n"/>
      <c r="D75" s="10" t="n"/>
      <c r="E75" s="10" t="n"/>
      <c r="F75" s="34" t="n"/>
      <c r="G75" s="34" t="n"/>
      <c r="H75" s="22" t="n"/>
      <c r="I75" s="18">
        <f>IF(A75="","",IFERROR(MAX(0,(D75-E75)*F75),""))</f>
        <v/>
      </c>
      <c r="J75" s="17">
        <f>IF(A75="","",IF(COUNTIF($A$7:$A$106,A75)&gt;1,"Doppelte ID",IF(OR(B75="",C75="",D75="",E75="",F75="",G75="",H75=""),"Eingabe fehlt",IF(E75&gt;D75,"Prüfen","Vollständig"))))</f>
        <v/>
      </c>
    </row>
    <row r="76">
      <c r="A76" s="22" t="n"/>
      <c r="B76" s="22" t="n"/>
      <c r="C76" s="22" t="n"/>
      <c r="D76" s="10" t="n"/>
      <c r="E76" s="10" t="n"/>
      <c r="F76" s="34" t="n"/>
      <c r="G76" s="34" t="n"/>
      <c r="H76" s="22" t="n"/>
      <c r="I76" s="13">
        <f>IF(A76="","",IFERROR(MAX(0,(D76-E76)*F76),""))</f>
        <v/>
      </c>
      <c r="J76" s="12">
        <f>IF(A76="","",IF(COUNTIF($A$7:$A$106,A76)&gt;1,"Doppelte ID",IF(OR(B76="",C76="",D76="",E76="",F76="",G76="",H76=""),"Eingabe fehlt",IF(E76&gt;D76,"Prüfen","Vollständig"))))</f>
        <v/>
      </c>
    </row>
    <row r="77">
      <c r="A77" s="22" t="n"/>
      <c r="B77" s="22" t="n"/>
      <c r="C77" s="22" t="n"/>
      <c r="D77" s="10" t="n"/>
      <c r="E77" s="10" t="n"/>
      <c r="F77" s="34" t="n"/>
      <c r="G77" s="34" t="n"/>
      <c r="H77" s="22" t="n"/>
      <c r="I77" s="18">
        <f>IF(A77="","",IFERROR(MAX(0,(D77-E77)*F77),""))</f>
        <v/>
      </c>
      <c r="J77" s="17">
        <f>IF(A77="","",IF(COUNTIF($A$7:$A$106,A77)&gt;1,"Doppelte ID",IF(OR(B77="",C77="",D77="",E77="",F77="",G77="",H77=""),"Eingabe fehlt",IF(E77&gt;D77,"Prüfen","Vollständig"))))</f>
        <v/>
      </c>
    </row>
    <row r="78">
      <c r="A78" s="22" t="n"/>
      <c r="B78" s="22" t="n"/>
      <c r="C78" s="22" t="n"/>
      <c r="D78" s="10" t="n"/>
      <c r="E78" s="10" t="n"/>
      <c r="F78" s="34" t="n"/>
      <c r="G78" s="34" t="n"/>
      <c r="H78" s="22" t="n"/>
      <c r="I78" s="13">
        <f>IF(A78="","",IFERROR(MAX(0,(D78-E78)*F78),""))</f>
        <v/>
      </c>
      <c r="J78" s="12">
        <f>IF(A78="","",IF(COUNTIF($A$7:$A$106,A78)&gt;1,"Doppelte ID",IF(OR(B78="",C78="",D78="",E78="",F78="",G78="",H78=""),"Eingabe fehlt",IF(E78&gt;D78,"Prüfen","Vollständig"))))</f>
        <v/>
      </c>
    </row>
    <row r="79">
      <c r="A79" s="22" t="n"/>
      <c r="B79" s="22" t="n"/>
      <c r="C79" s="22" t="n"/>
      <c r="D79" s="10" t="n"/>
      <c r="E79" s="10" t="n"/>
      <c r="F79" s="34" t="n"/>
      <c r="G79" s="34" t="n"/>
      <c r="H79" s="22" t="n"/>
      <c r="I79" s="18">
        <f>IF(A79="","",IFERROR(MAX(0,(D79-E79)*F79),""))</f>
        <v/>
      </c>
      <c r="J79" s="17">
        <f>IF(A79="","",IF(COUNTIF($A$7:$A$106,A79)&gt;1,"Doppelte ID",IF(OR(B79="",C79="",D79="",E79="",F79="",G79="",H79=""),"Eingabe fehlt",IF(E79&gt;D79,"Prüfen","Vollständig"))))</f>
        <v/>
      </c>
    </row>
    <row r="80">
      <c r="A80" s="22" t="n"/>
      <c r="B80" s="22" t="n"/>
      <c r="C80" s="22" t="n"/>
      <c r="D80" s="10" t="n"/>
      <c r="E80" s="10" t="n"/>
      <c r="F80" s="34" t="n"/>
      <c r="G80" s="34" t="n"/>
      <c r="H80" s="22" t="n"/>
      <c r="I80" s="13">
        <f>IF(A80="","",IFERROR(MAX(0,(D80-E80)*F80),""))</f>
        <v/>
      </c>
      <c r="J80" s="12">
        <f>IF(A80="","",IF(COUNTIF($A$7:$A$106,A80)&gt;1,"Doppelte ID",IF(OR(B80="",C80="",D80="",E80="",F80="",G80="",H80=""),"Eingabe fehlt",IF(E80&gt;D80,"Prüfen","Vollständig"))))</f>
        <v/>
      </c>
    </row>
    <row r="81">
      <c r="A81" s="22" t="n"/>
      <c r="B81" s="22" t="n"/>
      <c r="C81" s="22" t="n"/>
      <c r="D81" s="10" t="n"/>
      <c r="E81" s="10" t="n"/>
      <c r="F81" s="34" t="n"/>
      <c r="G81" s="34" t="n"/>
      <c r="H81" s="22" t="n"/>
      <c r="I81" s="18">
        <f>IF(A81="","",IFERROR(MAX(0,(D81-E81)*F81),""))</f>
        <v/>
      </c>
      <c r="J81" s="17">
        <f>IF(A81="","",IF(COUNTIF($A$7:$A$106,A81)&gt;1,"Doppelte ID",IF(OR(B81="",C81="",D81="",E81="",F81="",G81="",H81=""),"Eingabe fehlt",IF(E81&gt;D81,"Prüfen","Vollständig"))))</f>
        <v/>
      </c>
    </row>
    <row r="82">
      <c r="A82" s="22" t="n"/>
      <c r="B82" s="22" t="n"/>
      <c r="C82" s="22" t="n"/>
      <c r="D82" s="10" t="n"/>
      <c r="E82" s="10" t="n"/>
      <c r="F82" s="34" t="n"/>
      <c r="G82" s="34" t="n"/>
      <c r="H82" s="22" t="n"/>
      <c r="I82" s="13">
        <f>IF(A82="","",IFERROR(MAX(0,(D82-E82)*F82),""))</f>
        <v/>
      </c>
      <c r="J82" s="12">
        <f>IF(A82="","",IF(COUNTIF($A$7:$A$106,A82)&gt;1,"Doppelte ID",IF(OR(B82="",C82="",D82="",E82="",F82="",G82="",H82=""),"Eingabe fehlt",IF(E82&gt;D82,"Prüfen","Vollständig"))))</f>
        <v/>
      </c>
    </row>
    <row r="83">
      <c r="A83" s="22" t="n"/>
      <c r="B83" s="22" t="n"/>
      <c r="C83" s="22" t="n"/>
      <c r="D83" s="10" t="n"/>
      <c r="E83" s="10" t="n"/>
      <c r="F83" s="34" t="n"/>
      <c r="G83" s="34" t="n"/>
      <c r="H83" s="22" t="n"/>
      <c r="I83" s="18">
        <f>IF(A83="","",IFERROR(MAX(0,(D83-E83)*F83),""))</f>
        <v/>
      </c>
      <c r="J83" s="17">
        <f>IF(A83="","",IF(COUNTIF($A$7:$A$106,A83)&gt;1,"Doppelte ID",IF(OR(B83="",C83="",D83="",E83="",F83="",G83="",H83=""),"Eingabe fehlt",IF(E83&gt;D83,"Prüfen","Vollständig"))))</f>
        <v/>
      </c>
    </row>
    <row r="84">
      <c r="A84" s="22" t="n"/>
      <c r="B84" s="22" t="n"/>
      <c r="C84" s="22" t="n"/>
      <c r="D84" s="10" t="n"/>
      <c r="E84" s="10" t="n"/>
      <c r="F84" s="34" t="n"/>
      <c r="G84" s="34" t="n"/>
      <c r="H84" s="22" t="n"/>
      <c r="I84" s="13">
        <f>IF(A84="","",IFERROR(MAX(0,(D84-E84)*F84),""))</f>
        <v/>
      </c>
      <c r="J84" s="12">
        <f>IF(A84="","",IF(COUNTIF($A$7:$A$106,A84)&gt;1,"Doppelte ID",IF(OR(B84="",C84="",D84="",E84="",F84="",G84="",H84=""),"Eingabe fehlt",IF(E84&gt;D84,"Prüfen","Vollständig"))))</f>
        <v/>
      </c>
    </row>
    <row r="85">
      <c r="A85" s="22" t="n"/>
      <c r="B85" s="22" t="n"/>
      <c r="C85" s="22" t="n"/>
      <c r="D85" s="10" t="n"/>
      <c r="E85" s="10" t="n"/>
      <c r="F85" s="34" t="n"/>
      <c r="G85" s="34" t="n"/>
      <c r="H85" s="22" t="n"/>
      <c r="I85" s="18">
        <f>IF(A85="","",IFERROR(MAX(0,(D85-E85)*F85),""))</f>
        <v/>
      </c>
      <c r="J85" s="17">
        <f>IF(A85="","",IF(COUNTIF($A$7:$A$106,A85)&gt;1,"Doppelte ID",IF(OR(B85="",C85="",D85="",E85="",F85="",G85="",H85=""),"Eingabe fehlt",IF(E85&gt;D85,"Prüfen","Vollständig"))))</f>
        <v/>
      </c>
    </row>
    <row r="86">
      <c r="A86" s="22" t="n"/>
      <c r="B86" s="22" t="n"/>
      <c r="C86" s="22" t="n"/>
      <c r="D86" s="10" t="n"/>
      <c r="E86" s="10" t="n"/>
      <c r="F86" s="34" t="n"/>
      <c r="G86" s="34" t="n"/>
      <c r="H86" s="22" t="n"/>
      <c r="I86" s="13">
        <f>IF(A86="","",IFERROR(MAX(0,(D86-E86)*F86),""))</f>
        <v/>
      </c>
      <c r="J86" s="12">
        <f>IF(A86="","",IF(COUNTIF($A$7:$A$106,A86)&gt;1,"Doppelte ID",IF(OR(B86="",C86="",D86="",E86="",F86="",G86="",H86=""),"Eingabe fehlt",IF(E86&gt;D86,"Prüfen","Vollständig"))))</f>
        <v/>
      </c>
    </row>
    <row r="87">
      <c r="A87" s="22" t="n"/>
      <c r="B87" s="22" t="n"/>
      <c r="C87" s="22" t="n"/>
      <c r="D87" s="10" t="n"/>
      <c r="E87" s="10" t="n"/>
      <c r="F87" s="34" t="n"/>
      <c r="G87" s="34" t="n"/>
      <c r="H87" s="22" t="n"/>
      <c r="I87" s="18">
        <f>IF(A87="","",IFERROR(MAX(0,(D87-E87)*F87),""))</f>
        <v/>
      </c>
      <c r="J87" s="17">
        <f>IF(A87="","",IF(COUNTIF($A$7:$A$106,A87)&gt;1,"Doppelte ID",IF(OR(B87="",C87="",D87="",E87="",F87="",G87="",H87=""),"Eingabe fehlt",IF(E87&gt;D87,"Prüfen","Vollständig"))))</f>
        <v/>
      </c>
    </row>
    <row r="88">
      <c r="A88" s="22" t="n"/>
      <c r="B88" s="22" t="n"/>
      <c r="C88" s="22" t="n"/>
      <c r="D88" s="10" t="n"/>
      <c r="E88" s="10" t="n"/>
      <c r="F88" s="34" t="n"/>
      <c r="G88" s="34" t="n"/>
      <c r="H88" s="22" t="n"/>
      <c r="I88" s="13">
        <f>IF(A88="","",IFERROR(MAX(0,(D88-E88)*F88),""))</f>
        <v/>
      </c>
      <c r="J88" s="12">
        <f>IF(A88="","",IF(COUNTIF($A$7:$A$106,A88)&gt;1,"Doppelte ID",IF(OR(B88="",C88="",D88="",E88="",F88="",G88="",H88=""),"Eingabe fehlt",IF(E88&gt;D88,"Prüfen","Vollständig"))))</f>
        <v/>
      </c>
    </row>
    <row r="89">
      <c r="A89" s="22" t="n"/>
      <c r="B89" s="22" t="n"/>
      <c r="C89" s="22" t="n"/>
      <c r="D89" s="10" t="n"/>
      <c r="E89" s="10" t="n"/>
      <c r="F89" s="34" t="n"/>
      <c r="G89" s="34" t="n"/>
      <c r="H89" s="22" t="n"/>
      <c r="I89" s="18">
        <f>IF(A89="","",IFERROR(MAX(0,(D89-E89)*F89),""))</f>
        <v/>
      </c>
      <c r="J89" s="17">
        <f>IF(A89="","",IF(COUNTIF($A$7:$A$106,A89)&gt;1,"Doppelte ID",IF(OR(B89="",C89="",D89="",E89="",F89="",G89="",H89=""),"Eingabe fehlt",IF(E89&gt;D89,"Prüfen","Vollständig"))))</f>
        <v/>
      </c>
    </row>
    <row r="90">
      <c r="A90" s="22" t="n"/>
      <c r="B90" s="22" t="n"/>
      <c r="C90" s="22" t="n"/>
      <c r="D90" s="10" t="n"/>
      <c r="E90" s="10" t="n"/>
      <c r="F90" s="34" t="n"/>
      <c r="G90" s="34" t="n"/>
      <c r="H90" s="22" t="n"/>
      <c r="I90" s="13">
        <f>IF(A90="","",IFERROR(MAX(0,(D90-E90)*F90),""))</f>
        <v/>
      </c>
      <c r="J90" s="12">
        <f>IF(A90="","",IF(COUNTIF($A$7:$A$106,A90)&gt;1,"Doppelte ID",IF(OR(B90="",C90="",D90="",E90="",F90="",G90="",H90=""),"Eingabe fehlt",IF(E90&gt;D90,"Prüfen","Vollständig"))))</f>
        <v/>
      </c>
    </row>
    <row r="91">
      <c r="A91" s="22" t="n"/>
      <c r="B91" s="22" t="n"/>
      <c r="C91" s="22" t="n"/>
      <c r="D91" s="10" t="n"/>
      <c r="E91" s="10" t="n"/>
      <c r="F91" s="34" t="n"/>
      <c r="G91" s="34" t="n"/>
      <c r="H91" s="22" t="n"/>
      <c r="I91" s="18">
        <f>IF(A91="","",IFERROR(MAX(0,(D91-E91)*F91),""))</f>
        <v/>
      </c>
      <c r="J91" s="17">
        <f>IF(A91="","",IF(COUNTIF($A$7:$A$106,A91)&gt;1,"Doppelte ID",IF(OR(B91="",C91="",D91="",E91="",F91="",G91="",H91=""),"Eingabe fehlt",IF(E91&gt;D91,"Prüfen","Vollständig"))))</f>
        <v/>
      </c>
    </row>
    <row r="92">
      <c r="A92" s="22" t="n"/>
      <c r="B92" s="22" t="n"/>
      <c r="C92" s="22" t="n"/>
      <c r="D92" s="10" t="n"/>
      <c r="E92" s="10" t="n"/>
      <c r="F92" s="34" t="n"/>
      <c r="G92" s="34" t="n"/>
      <c r="H92" s="22" t="n"/>
      <c r="I92" s="13">
        <f>IF(A92="","",IFERROR(MAX(0,(D92-E92)*F92),""))</f>
        <v/>
      </c>
      <c r="J92" s="12">
        <f>IF(A92="","",IF(COUNTIF($A$7:$A$106,A92)&gt;1,"Doppelte ID",IF(OR(B92="",C92="",D92="",E92="",F92="",G92="",H92=""),"Eingabe fehlt",IF(E92&gt;D92,"Prüfen","Vollständig"))))</f>
        <v/>
      </c>
    </row>
    <row r="93">
      <c r="A93" s="22" t="n"/>
      <c r="B93" s="22" t="n"/>
      <c r="C93" s="22" t="n"/>
      <c r="D93" s="10" t="n"/>
      <c r="E93" s="10" t="n"/>
      <c r="F93" s="34" t="n"/>
      <c r="G93" s="34" t="n"/>
      <c r="H93" s="22" t="n"/>
      <c r="I93" s="18">
        <f>IF(A93="","",IFERROR(MAX(0,(D93-E93)*F93),""))</f>
        <v/>
      </c>
      <c r="J93" s="17">
        <f>IF(A93="","",IF(COUNTIF($A$7:$A$106,A93)&gt;1,"Doppelte ID",IF(OR(B93="",C93="",D93="",E93="",F93="",G93="",H93=""),"Eingabe fehlt",IF(E93&gt;D93,"Prüfen","Vollständig"))))</f>
        <v/>
      </c>
    </row>
    <row r="94">
      <c r="A94" s="22" t="n"/>
      <c r="B94" s="22" t="n"/>
      <c r="C94" s="22" t="n"/>
      <c r="D94" s="10" t="n"/>
      <c r="E94" s="10" t="n"/>
      <c r="F94" s="34" t="n"/>
      <c r="G94" s="34" t="n"/>
      <c r="H94" s="22" t="n"/>
      <c r="I94" s="13">
        <f>IF(A94="","",IFERROR(MAX(0,(D94-E94)*F94),""))</f>
        <v/>
      </c>
      <c r="J94" s="12">
        <f>IF(A94="","",IF(COUNTIF($A$7:$A$106,A94)&gt;1,"Doppelte ID",IF(OR(B94="",C94="",D94="",E94="",F94="",G94="",H94=""),"Eingabe fehlt",IF(E94&gt;D94,"Prüfen","Vollständig"))))</f>
        <v/>
      </c>
    </row>
    <row r="95">
      <c r="A95" s="22" t="n"/>
      <c r="B95" s="22" t="n"/>
      <c r="C95" s="22" t="n"/>
      <c r="D95" s="10" t="n"/>
      <c r="E95" s="10" t="n"/>
      <c r="F95" s="34" t="n"/>
      <c r="G95" s="34" t="n"/>
      <c r="H95" s="22" t="n"/>
      <c r="I95" s="18">
        <f>IF(A95="","",IFERROR(MAX(0,(D95-E95)*F95),""))</f>
        <v/>
      </c>
      <c r="J95" s="17">
        <f>IF(A95="","",IF(COUNTIF($A$7:$A$106,A95)&gt;1,"Doppelte ID",IF(OR(B95="",C95="",D95="",E95="",F95="",G95="",H95=""),"Eingabe fehlt",IF(E95&gt;D95,"Prüfen","Vollständig"))))</f>
        <v/>
      </c>
    </row>
    <row r="96">
      <c r="A96" s="22" t="n"/>
      <c r="B96" s="22" t="n"/>
      <c r="C96" s="22" t="n"/>
      <c r="D96" s="10" t="n"/>
      <c r="E96" s="10" t="n"/>
      <c r="F96" s="34" t="n"/>
      <c r="G96" s="34" t="n"/>
      <c r="H96" s="22" t="n"/>
      <c r="I96" s="13">
        <f>IF(A96="","",IFERROR(MAX(0,(D96-E96)*F96),""))</f>
        <v/>
      </c>
      <c r="J96" s="12">
        <f>IF(A96="","",IF(COUNTIF($A$7:$A$106,A96)&gt;1,"Doppelte ID",IF(OR(B96="",C96="",D96="",E96="",F96="",G96="",H96=""),"Eingabe fehlt",IF(E96&gt;D96,"Prüfen","Vollständig"))))</f>
        <v/>
      </c>
    </row>
    <row r="97">
      <c r="A97" s="22" t="n"/>
      <c r="B97" s="22" t="n"/>
      <c r="C97" s="22" t="n"/>
      <c r="D97" s="10" t="n"/>
      <c r="E97" s="10" t="n"/>
      <c r="F97" s="34" t="n"/>
      <c r="G97" s="34" t="n"/>
      <c r="H97" s="22" t="n"/>
      <c r="I97" s="18">
        <f>IF(A97="","",IFERROR(MAX(0,(D97-E97)*F97),""))</f>
        <v/>
      </c>
      <c r="J97" s="17">
        <f>IF(A97="","",IF(COUNTIF($A$7:$A$106,A97)&gt;1,"Doppelte ID",IF(OR(B97="",C97="",D97="",E97="",F97="",G97="",H97=""),"Eingabe fehlt",IF(E97&gt;D97,"Prüfen","Vollständig"))))</f>
        <v/>
      </c>
    </row>
    <row r="98">
      <c r="A98" s="22" t="n"/>
      <c r="B98" s="22" t="n"/>
      <c r="C98" s="22" t="n"/>
      <c r="D98" s="10" t="n"/>
      <c r="E98" s="10" t="n"/>
      <c r="F98" s="34" t="n"/>
      <c r="G98" s="34" t="n"/>
      <c r="H98" s="22" t="n"/>
      <c r="I98" s="13">
        <f>IF(A98="","",IFERROR(MAX(0,(D98-E98)*F98),""))</f>
        <v/>
      </c>
      <c r="J98" s="12">
        <f>IF(A98="","",IF(COUNTIF($A$7:$A$106,A98)&gt;1,"Doppelte ID",IF(OR(B98="",C98="",D98="",E98="",F98="",G98="",H98=""),"Eingabe fehlt",IF(E98&gt;D98,"Prüfen","Vollständig"))))</f>
        <v/>
      </c>
    </row>
    <row r="99">
      <c r="A99" s="22" t="n"/>
      <c r="B99" s="22" t="n"/>
      <c r="C99" s="22" t="n"/>
      <c r="D99" s="10" t="n"/>
      <c r="E99" s="10" t="n"/>
      <c r="F99" s="34" t="n"/>
      <c r="G99" s="34" t="n"/>
      <c r="H99" s="22" t="n"/>
      <c r="I99" s="18">
        <f>IF(A99="","",IFERROR(MAX(0,(D99-E99)*F99),""))</f>
        <v/>
      </c>
      <c r="J99" s="17">
        <f>IF(A99="","",IF(COUNTIF($A$7:$A$106,A99)&gt;1,"Doppelte ID",IF(OR(B99="",C99="",D99="",E99="",F99="",G99="",H99=""),"Eingabe fehlt",IF(E99&gt;D99,"Prüfen","Vollständig"))))</f>
        <v/>
      </c>
    </row>
    <row r="100">
      <c r="A100" s="22" t="n"/>
      <c r="B100" s="22" t="n"/>
      <c r="C100" s="22" t="n"/>
      <c r="D100" s="10" t="n"/>
      <c r="E100" s="10" t="n"/>
      <c r="F100" s="34" t="n"/>
      <c r="G100" s="34" t="n"/>
      <c r="H100" s="22" t="n"/>
      <c r="I100" s="13">
        <f>IF(A100="","",IFERROR(MAX(0,(D100-E100)*F100),""))</f>
        <v/>
      </c>
      <c r="J100" s="12">
        <f>IF(A100="","",IF(COUNTIF($A$7:$A$106,A100)&gt;1,"Doppelte ID",IF(OR(B100="",C100="",D100="",E100="",F100="",G100="",H100=""),"Eingabe fehlt",IF(E100&gt;D100,"Prüfen","Vollständig"))))</f>
        <v/>
      </c>
    </row>
    <row r="101">
      <c r="A101" s="22" t="n"/>
      <c r="B101" s="22" t="n"/>
      <c r="C101" s="22" t="n"/>
      <c r="D101" s="10" t="n"/>
      <c r="E101" s="10" t="n"/>
      <c r="F101" s="34" t="n"/>
      <c r="G101" s="34" t="n"/>
      <c r="H101" s="22" t="n"/>
      <c r="I101" s="18">
        <f>IF(A101="","",IFERROR(MAX(0,(D101-E101)*F101),""))</f>
        <v/>
      </c>
      <c r="J101" s="17">
        <f>IF(A101="","",IF(COUNTIF($A$7:$A$106,A101)&gt;1,"Doppelte ID",IF(OR(B101="",C101="",D101="",E101="",F101="",G101="",H101=""),"Eingabe fehlt",IF(E101&gt;D101,"Prüfen","Vollständig"))))</f>
        <v/>
      </c>
    </row>
    <row r="102">
      <c r="A102" s="22" t="n"/>
      <c r="B102" s="22" t="n"/>
      <c r="C102" s="22" t="n"/>
      <c r="D102" s="10" t="n"/>
      <c r="E102" s="10" t="n"/>
      <c r="F102" s="34" t="n"/>
      <c r="G102" s="34" t="n"/>
      <c r="H102" s="22" t="n"/>
      <c r="I102" s="13">
        <f>IF(A102="","",IFERROR(MAX(0,(D102-E102)*F102),""))</f>
        <v/>
      </c>
      <c r="J102" s="12">
        <f>IF(A102="","",IF(COUNTIF($A$7:$A$106,A102)&gt;1,"Doppelte ID",IF(OR(B102="",C102="",D102="",E102="",F102="",G102="",H102=""),"Eingabe fehlt",IF(E102&gt;D102,"Prüfen","Vollständig"))))</f>
        <v/>
      </c>
    </row>
    <row r="103">
      <c r="A103" s="22" t="n"/>
      <c r="B103" s="22" t="n"/>
      <c r="C103" s="22" t="n"/>
      <c r="D103" s="10" t="n"/>
      <c r="E103" s="10" t="n"/>
      <c r="F103" s="34" t="n"/>
      <c r="G103" s="34" t="n"/>
      <c r="H103" s="22" t="n"/>
      <c r="I103" s="18">
        <f>IF(A103="","",IFERROR(MAX(0,(D103-E103)*F103),""))</f>
        <v/>
      </c>
      <c r="J103" s="17">
        <f>IF(A103="","",IF(COUNTIF($A$7:$A$106,A103)&gt;1,"Doppelte ID",IF(OR(B103="",C103="",D103="",E103="",F103="",G103="",H103=""),"Eingabe fehlt",IF(E103&gt;D103,"Prüfen","Vollständig"))))</f>
        <v/>
      </c>
    </row>
    <row r="104">
      <c r="A104" s="22" t="n"/>
      <c r="B104" s="22" t="n"/>
      <c r="C104" s="22" t="n"/>
      <c r="D104" s="10" t="n"/>
      <c r="E104" s="10" t="n"/>
      <c r="F104" s="34" t="n"/>
      <c r="G104" s="34" t="n"/>
      <c r="H104" s="22" t="n"/>
      <c r="I104" s="13">
        <f>IF(A104="","",IFERROR(MAX(0,(D104-E104)*F104),""))</f>
        <v/>
      </c>
      <c r="J104" s="12">
        <f>IF(A104="","",IF(COUNTIF($A$7:$A$106,A104)&gt;1,"Doppelte ID",IF(OR(B104="",C104="",D104="",E104="",F104="",G104="",H104=""),"Eingabe fehlt",IF(E104&gt;D104,"Prüfen","Vollständig"))))</f>
        <v/>
      </c>
    </row>
    <row r="105">
      <c r="A105" s="22" t="n"/>
      <c r="B105" s="22" t="n"/>
      <c r="C105" s="22" t="n"/>
      <c r="D105" s="10" t="n"/>
      <c r="E105" s="10" t="n"/>
      <c r="F105" s="34" t="n"/>
      <c r="G105" s="34" t="n"/>
      <c r="H105" s="22" t="n"/>
      <c r="I105" s="18">
        <f>IF(A105="","",IFERROR(MAX(0,(D105-E105)*F105),""))</f>
        <v/>
      </c>
      <c r="J105" s="17">
        <f>IF(A105="","",IF(COUNTIF($A$7:$A$106,A105)&gt;1,"Doppelte ID",IF(OR(B105="",C105="",D105="",E105="",F105="",G105="",H105=""),"Eingabe fehlt",IF(E105&gt;D105,"Prüfen","Vollständig"))))</f>
        <v/>
      </c>
    </row>
    <row r="106">
      <c r="A106" s="22" t="n"/>
      <c r="B106" s="22" t="n"/>
      <c r="C106" s="22" t="n"/>
      <c r="D106" s="10" t="n"/>
      <c r="E106" s="10" t="n"/>
      <c r="F106" s="34" t="n"/>
      <c r="G106" s="34" t="n"/>
      <c r="H106" s="22" t="n"/>
      <c r="I106" s="13">
        <f>IF(A106="","",IFERROR(MAX(0,(D106-E106)*F106),""))</f>
        <v/>
      </c>
      <c r="J106" s="12">
        <f>IF(A106="","",IF(COUNTIF($A$7:$A$106,A106)&gt;1,"Doppelte ID",IF(OR(B106="",C106="",D106="",E106="",F106="",G106="",H106=""),"Eingabe fehlt",IF(E106&gt;D106,"Prüfen","Vollständig"))))</f>
        <v/>
      </c>
    </row>
  </sheetData>
  <autoFilter ref="A6:J106"/>
  <mergeCells count="1">
    <mergeCell ref="A1:J1"/>
  </mergeCells>
  <conditionalFormatting sqref="A7:A106">
    <cfRule type="expression" priority="1" dxfId="0">
      <formula>AND($A7&lt;&gt;"",COUNTIF($A$7:$A$106,$A7)&gt;1)</formula>
    </cfRule>
  </conditionalFormatting>
  <conditionalFormatting sqref="J7:J106">
    <cfRule type="expression" priority="2" dxfId="0">
      <formula>OR($J7="Doppelte ID",$J7="Prüfen",$J7="Eingabe fehlt")</formula>
    </cfRule>
    <cfRule type="expression" priority="3" dxfId="1">
      <formula>$J7="Vollständig"</formula>
    </cfRule>
  </conditionalFormatting>
  <dataValidations count="6">
    <dataValidation sqref="C7:C106" showDropDown="0" showInputMessage="1" showErrorMessage="1" allowBlank="0" errorTitle="Bereich prüfen" error="Bitte einen vorgesehenen Bereich auswählen oder den Eintrag bewusst bestätigen." promptTitle="Bereich" prompt="Stabile Auswahl für die betriebliche Gruppierung." type="list" errorStyle="warning">
      <formula1>"Zuschnitt,Zerspanung,Schweißen,Oberfläche,Montage,Prüfung,Verpackung,Nacharbeit,Kennzeichnung"</formula1>
    </dataValidation>
    <dataValidation sqref="D7:D106" showDropDown="0" showInputMessage="1" showErrorMessage="1" allowBlank="0" errorTitle="Stunden prüfen" error="Der Richtwert liegt zwischen 0 und 168 Stunden je Woche." promptTitle="Verfügbare Stunden" prompt="Geplante Bruttostunden der Anlage in der betrachteten Woche." type="decimal" errorStyle="warning" operator="between">
      <formula1>0</formula1>
      <formula2>168</formula2>
    </dataValidation>
    <dataValidation sqref="E7:E106" showDropDown="0" showInputMessage="1" showErrorMessage="1" allowBlank="0" errorTitle="Stillstand prüfen" error="Der Richtwert liegt zwischen 0 und 168 Stunden je Woche." promptTitle="Geplanter Stillstand" prompt="Nur planbare Stillstandszeit eintragen; ungeplante Verluste separat beobachten." type="decimal" errorStyle="warning" operator="between">
      <formula1>0</formula1>
      <formula2>168</formula2>
    </dataValidation>
    <dataValidation sqref="F7:F106" showDropDown="0" showInputMessage="1" showErrorMessage="1" allowBlank="0" errorTitle="Leistungsgrad prüfen" error="Der Richtwert liegt zwischen 10 % und 150 %." promptTitle="Leistungsgrad" prompt="Betriebliche Planannahme als Dezimalwert, beispielsweise 95 %." type="decimal" errorStyle="warning" operator="between">
      <formula1>0.1</formula1>
      <formula2>1.5</formula2>
    </dataValidation>
    <dataValidation sqref="G7:G106" showDropDown="0" showInputMessage="1" showErrorMessage="1" allowBlank="0" errorTitle="Schwelle prüfen" error="Der Richtwert liegt zwischen 50 % und 120 %." promptTitle="Auslastungsschwelle" prompt="Anlagenspezifischer Wert, ab dem die Auslastung geprüft wird." type="decimal" errorStyle="warning" operator="between">
      <formula1>0.5</formula1>
      <formula2>1.2</formula2>
    </dataValidation>
    <dataValidation sqref="H7:H106" showDropDown="0" showInputMessage="1" showErrorMessage="1" allowBlank="0" errorTitle="Rolle prüfen" error="Bitte eine vorgesehene betriebliche Rolle auswählen." promptTitle="Verantwortungsrolle" prompt="Nur Rollen, keine Namen oder personenbezogenen Daten, verwenden." type="list" errorStyle="warning">
      <formula1>"Produktionsplanung,Bereichskoordination,Schichtkoordination,Qualitätskoordination,Logistikkoordination"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5" customWidth="1" min="3" max="3"/>
    <col width="18" customWidth="1" min="4" max="4"/>
    <col width="25" customWidth="1" min="5" max="5"/>
    <col width="13" customWidth="1" min="6" max="6"/>
    <col width="20" customWidth="1" min="7" max="7"/>
    <col width="23" customWidth="1" min="8" max="8"/>
    <col width="25" customWidth="1" min="9" max="9"/>
    <col width="23" customWidth="1" min="10" max="10"/>
    <col width="17" customWidth="1" min="11" max="11"/>
    <col width="19" customWidth="1" min="12" max="12"/>
    <col width="18" customWidth="1" min="13" max="13"/>
    <col width="18" customWidth="1" min="14" max="14"/>
    <col width="19" customWidth="1" min="15" max="15"/>
  </cols>
  <sheetData>
    <row r="1" ht="28" customHeight="1">
      <c r="A1" s="1" t="inlineStr">
        <is>
          <t>Vorgänge – wöchentlicher Bedarf und beobachtete Engpassmerkmale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7" t="n"/>
    </row>
    <row r="2" ht="30" customHeight="1">
      <c r="A2" s="2" t="inlineStr">
        <is>
          <t>Zweck</t>
        </is>
      </c>
      <c r="B2" s="3" t="inlineStr">
        <is>
          <t>Erfassung geplanter Bearbeitungsbedarfe und tatsächlich beobachteter Warte- oder Verlustwerte je Vorgang.</t>
        </is>
      </c>
    </row>
    <row r="3" ht="30" customHeight="1">
      <c r="A3" s="2" t="inlineStr">
        <is>
          <t>Datenquelle</t>
        </is>
      </c>
      <c r="B3" s="3" t="inlineStr">
        <is>
          <t>Manuelle Wochenaufnahme durch Produktionsplanung und betriebliche Koordination; keine Echtzeitsynchronisierung.</t>
        </is>
      </c>
    </row>
    <row r="4" ht="30" customHeight="1">
      <c r="A4" s="2" t="inlineStr">
        <is>
          <t>Sichtbares Ergebnis</t>
        </is>
      </c>
      <c r="B4" s="3" t="inlineStr">
        <is>
          <t>Nachgeschlagene Kapazität, aggregierte Wochenauslastung, Engpasshinweis und Datenprüfung.</t>
        </is>
      </c>
    </row>
    <row r="5"/>
    <row r="6" ht="31" customHeight="1">
      <c r="A6" s="4" t="inlineStr">
        <is>
          <t>Vorgangs-ID</t>
        </is>
      </c>
      <c r="B6" s="4" t="inlineStr">
        <is>
          <t>Betrachtungswoche</t>
        </is>
      </c>
      <c r="C6" s="4" t="inlineStr">
        <is>
          <t>Anlagen-ID</t>
        </is>
      </c>
      <c r="D6" s="4" t="inlineStr">
        <is>
          <t>Auftragslos</t>
        </is>
      </c>
      <c r="E6" s="4" t="inlineStr">
        <is>
          <t>Artikel</t>
        </is>
      </c>
      <c r="F6" s="4" t="inlineStr">
        <is>
          <t>Losmenge</t>
        </is>
      </c>
      <c r="G6" s="4" t="inlineStr">
        <is>
          <t>Bearbeitungsbedarf</t>
        </is>
      </c>
      <c r="H6" s="4" t="inlineStr">
        <is>
          <t>Beobachtete Wartezeit</t>
        </is>
      </c>
      <c r="I6" s="4" t="inlineStr">
        <is>
          <t>Beobachtete Verlustmenge</t>
        </is>
      </c>
      <c r="J6" s="4" t="inlineStr">
        <is>
          <t>Verlustgrund</t>
        </is>
      </c>
      <c r="K6" s="4" t="inlineStr">
        <is>
          <t>Vorgangsstatus</t>
        </is>
      </c>
      <c r="L6" s="4" t="inlineStr">
        <is>
          <t>Wirksame Kapazität</t>
        </is>
      </c>
      <c r="M6" s="4" t="inlineStr">
        <is>
          <t>Wochenauslastung</t>
        </is>
      </c>
      <c r="N6" s="4" t="inlineStr">
        <is>
          <t>Engpasshinweis</t>
        </is>
      </c>
      <c r="O6" s="4" t="inlineStr">
        <is>
          <t>Datenprüfung</t>
        </is>
      </c>
    </row>
    <row r="7">
      <c r="A7" s="22" t="inlineStr">
        <is>
          <t>VOR-001</t>
        </is>
      </c>
      <c r="B7" s="9" t="n">
        <v>46272</v>
      </c>
      <c r="C7" s="22" t="inlineStr">
        <is>
          <t>ANL-01</t>
        </is>
      </c>
      <c r="D7" s="22" t="inlineStr">
        <is>
          <t>FIK-2026-001</t>
        </is>
      </c>
      <c r="E7" s="22" t="inlineStr">
        <is>
          <t>Fiktivbauteil Aurora</t>
        </is>
      </c>
      <c r="F7" s="29" t="n">
        <v>420</v>
      </c>
      <c r="G7" s="10" t="n">
        <v>55</v>
      </c>
      <c r="H7" s="10" t="n">
        <v>5</v>
      </c>
      <c r="I7" s="29" t="n">
        <v>20</v>
      </c>
      <c r="J7" s="22" t="inlineStr">
        <is>
          <t>Materialmangel</t>
        </is>
      </c>
      <c r="K7" s="22" t="inlineStr">
        <is>
          <t>In Arbeit</t>
        </is>
      </c>
      <c r="L7" s="18">
        <f>IF(C7="","",IFERROR(VLOOKUP(C7,Anlagen!$A$7:$I$106,9,FALSE),""))</f>
        <v/>
      </c>
      <c r="M7" s="32">
        <f>IF(OR(B7="",C7="",G7="",L7=""),"",IFERROR(SUMIFS($G$7:$G$106,$C$7:$C$106,C7,$B$7:$B$106,B7)/L7,""))</f>
        <v/>
      </c>
      <c r="N7" s="17">
        <f>IF(A7="","",IF(OR(B7="",C7="",G7=""),"Eingabe fehlt",IF(L7="","Anlage prüfen",IFERROR(IF(OR(IF(M7="",FALSE,M7&gt;=VLOOKUP(C7,Anlagen!$A$7:$G$106,7,FALSE)),IF(H7="",FALSE,H7&gt;=Zusammenfassung!$B$10),IF(I7="",FALSE,I7&gt;=Zusammenfassung!$B$11)),"Engpass prüfen","Unauffällig"),"Eingabe prüfen"))))</f>
        <v/>
      </c>
      <c r="O7" s="17">
        <f>IF(A7="","",IFERROR(IF(COUNTIF($A$7:$A$106,A7)&gt;1,"Doppelte ID",IF(OR(B7="",C7="",D7="",E7="",F7="",G7=""),"Pflichtwert fehlt",IF(WEEKDAY(B7,2)&lt;&gt;1,"Woche prüfen","Plausibel"))),"Eingabe prüfen"))</f>
        <v/>
      </c>
    </row>
    <row r="8">
      <c r="A8" s="22" t="inlineStr">
        <is>
          <t>VOR-002</t>
        </is>
      </c>
      <c r="B8" s="9" t="n">
        <v>46272</v>
      </c>
      <c r="C8" s="22" t="inlineStr">
        <is>
          <t>ANL-02</t>
        </is>
      </c>
      <c r="D8" s="22" t="inlineStr">
        <is>
          <t>FIK-2026-002</t>
        </is>
      </c>
      <c r="E8" s="22" t="inlineStr">
        <is>
          <t>Fiktivwelle Borealis</t>
        </is>
      </c>
      <c r="F8" s="29" t="n">
        <v>180</v>
      </c>
      <c r="G8" s="10" t="n">
        <v>35</v>
      </c>
      <c r="H8" s="10" t="n">
        <v>14</v>
      </c>
      <c r="I8" s="29" t="n">
        <v>80</v>
      </c>
      <c r="J8" s="22" t="inlineStr">
        <is>
          <t>Störung</t>
        </is>
      </c>
      <c r="K8" s="22" t="inlineStr">
        <is>
          <t>Wartet</t>
        </is>
      </c>
      <c r="L8" s="13">
        <f>IF(C8="","",IFERROR(VLOOKUP(C8,Anlagen!$A$7:$I$106,9,FALSE),""))</f>
        <v/>
      </c>
      <c r="M8" s="30">
        <f>IF(OR(B8="",C8="",G8="",L8=""),"",IFERROR(SUMIFS($G$7:$G$106,$C$7:$C$106,C8,$B$7:$B$106,B8)/L8,""))</f>
        <v/>
      </c>
      <c r="N8" s="12">
        <f>IF(A8="","",IF(OR(B8="",C8="",G8=""),"Eingabe fehlt",IF(L8="","Anlage prüfen",IFERROR(IF(OR(IF(M8="",FALSE,M8&gt;=VLOOKUP(C8,Anlagen!$A$7:$G$106,7,FALSE)),IF(H8="",FALSE,H8&gt;=Zusammenfassung!$B$10),IF(I8="",FALSE,I8&gt;=Zusammenfassung!$B$11)),"Engpass prüfen","Unauffällig"),"Eingabe prüfen"))))</f>
        <v/>
      </c>
      <c r="O8" s="12">
        <f>IF(A8="","",IFERROR(IF(COUNTIF($A$7:$A$106,A8)&gt;1,"Doppelte ID",IF(OR(B8="",C8="",D8="",E8="",F8="",G8=""),"Pflichtwert fehlt",IF(WEEKDAY(B8,2)&lt;&gt;1,"Woche prüfen","Plausibel"))),"Eingabe prüfen"))</f>
        <v/>
      </c>
    </row>
    <row r="9">
      <c r="A9" s="22" t="inlineStr">
        <is>
          <t>VOR-003</t>
        </is>
      </c>
      <c r="B9" s="9" t="n">
        <v>46272</v>
      </c>
      <c r="C9" s="22" t="inlineStr">
        <is>
          <t>ANL-02</t>
        </is>
      </c>
      <c r="D9" s="22" t="inlineStr">
        <is>
          <t>FIK-2026-003</t>
        </is>
      </c>
      <c r="E9" s="22" t="inlineStr">
        <is>
          <t>Fiktivbuchse Cumulus</t>
        </is>
      </c>
      <c r="F9" s="29" t="n">
        <v>260</v>
      </c>
      <c r="G9" s="10" t="n">
        <v>32</v>
      </c>
      <c r="H9" s="10" t="n">
        <v>9</v>
      </c>
      <c r="I9" s="29" t="n">
        <v>45</v>
      </c>
      <c r="J9" s="22" t="inlineStr">
        <is>
          <t>Qualitätsnacharbeit</t>
        </is>
      </c>
      <c r="K9" s="22" t="inlineStr">
        <is>
          <t>In Arbeit</t>
        </is>
      </c>
      <c r="L9" s="18">
        <f>IF(C9="","",IFERROR(VLOOKUP(C9,Anlagen!$A$7:$I$106,9,FALSE),""))</f>
        <v/>
      </c>
      <c r="M9" s="32">
        <f>IF(OR(B9="",C9="",G9="",L9=""),"",IFERROR(SUMIFS($G$7:$G$106,$C$7:$C$106,C9,$B$7:$B$106,B9)/L9,""))</f>
        <v/>
      </c>
      <c r="N9" s="17">
        <f>IF(A9="","",IF(OR(B9="",C9="",G9=""),"Eingabe fehlt",IF(L9="","Anlage prüfen",IFERROR(IF(OR(IF(M9="",FALSE,M9&gt;=VLOOKUP(C9,Anlagen!$A$7:$G$106,7,FALSE)),IF(H9="",FALSE,H9&gt;=Zusammenfassung!$B$10),IF(I9="",FALSE,I9&gt;=Zusammenfassung!$B$11)),"Engpass prüfen","Unauffällig"),"Eingabe prüfen"))))</f>
        <v/>
      </c>
      <c r="O9" s="17">
        <f>IF(A9="","",IFERROR(IF(COUNTIF($A$7:$A$106,A9)&gt;1,"Doppelte ID",IF(OR(B9="",C9="",D9="",E9="",F9="",G9=""),"Pflichtwert fehlt",IF(WEEKDAY(B9,2)&lt;&gt;1,"Woche prüfen","Plausibel"))),"Eingabe prüfen"))</f>
        <v/>
      </c>
    </row>
    <row r="10">
      <c r="A10" s="22" t="inlineStr">
        <is>
          <t>VOR-004</t>
        </is>
      </c>
      <c r="B10" s="9" t="n">
        <v>46272</v>
      </c>
      <c r="C10" s="22" t="inlineStr">
        <is>
          <t>ANL-03</t>
        </is>
      </c>
      <c r="D10" s="22" t="inlineStr">
        <is>
          <t>FIK-2026-004</t>
        </is>
      </c>
      <c r="E10" s="22" t="inlineStr">
        <is>
          <t>Fiktivrahmen Delta</t>
        </is>
      </c>
      <c r="F10" s="29" t="n">
        <v>150</v>
      </c>
      <c r="G10" s="10" t="n">
        <v>47.6</v>
      </c>
      <c r="H10" s="10" t="n">
        <v>8</v>
      </c>
      <c r="I10" s="29" t="n">
        <v>50</v>
      </c>
      <c r="J10" s="22" t="inlineStr">
        <is>
          <t>Materialmangel</t>
        </is>
      </c>
      <c r="K10" s="22" t="inlineStr">
        <is>
          <t>Freigegeben</t>
        </is>
      </c>
      <c r="L10" s="13">
        <f>IF(C10="","",IFERROR(VLOOKUP(C10,Anlagen!$A$7:$I$106,9,FALSE),""))</f>
        <v/>
      </c>
      <c r="M10" s="30">
        <f>IF(OR(B10="",C10="",G10="",L10=""),"",IFERROR(SUMIFS($G$7:$G$106,$C$7:$C$106,C10,$B$7:$B$106,B10)/L10,""))</f>
        <v/>
      </c>
      <c r="N10" s="12">
        <f>IF(A10="","",IF(OR(B10="",C10="",G10=""),"Eingabe fehlt",IF(L10="","Anlage prüfen",IFERROR(IF(OR(IF(M10="",FALSE,M10&gt;=VLOOKUP(C10,Anlagen!$A$7:$G$106,7,FALSE)),IF(H10="",FALSE,H10&gt;=Zusammenfassung!$B$10),IF(I10="",FALSE,I10&gt;=Zusammenfassung!$B$11)),"Engpass prüfen","Unauffällig"),"Eingabe prüfen"))))</f>
        <v/>
      </c>
      <c r="O10" s="12">
        <f>IF(A10="","",IFERROR(IF(COUNTIF($A$7:$A$106,A10)&gt;1,"Doppelte ID",IF(OR(B10="",C10="",D10="",E10="",F10="",G10=""),"Pflichtwert fehlt",IF(WEEKDAY(B10,2)&lt;&gt;1,"Woche prüfen","Plausibel"))),"Eingabe prüfen"))</f>
        <v/>
      </c>
    </row>
    <row r="11">
      <c r="A11" s="22" t="inlineStr">
        <is>
          <t>VOR-005</t>
        </is>
      </c>
      <c r="B11" s="9" t="n">
        <v>46272</v>
      </c>
      <c r="C11" s="22" t="inlineStr">
        <is>
          <t>ANL-04</t>
        </is>
      </c>
      <c r="D11" s="22" t="inlineStr">
        <is>
          <t>FIK-2026-005</t>
        </is>
      </c>
      <c r="E11" s="22" t="inlineStr">
        <is>
          <t>Fiktivgehäuse Elara</t>
        </is>
      </c>
      <c r="F11" s="29" t="n">
        <v>320</v>
      </c>
      <c r="G11" s="10" t="n">
        <v>30</v>
      </c>
      <c r="H11" s="10" t="n">
        <v>18</v>
      </c>
      <c r="I11" s="29" t="n">
        <v>30</v>
      </c>
      <c r="J11" s="22" t="inlineStr">
        <is>
          <t>Transportwartezeit</t>
        </is>
      </c>
      <c r="K11" s="22" t="inlineStr">
        <is>
          <t>Wartet</t>
        </is>
      </c>
      <c r="L11" s="18">
        <f>IF(C11="","",IFERROR(VLOOKUP(C11,Anlagen!$A$7:$I$106,9,FALSE),""))</f>
        <v/>
      </c>
      <c r="M11" s="32">
        <f>IF(OR(B11="",C11="",G11="",L11=""),"",IFERROR(SUMIFS($G$7:$G$106,$C$7:$C$106,C11,$B$7:$B$106,B11)/L11,""))</f>
        <v/>
      </c>
      <c r="N11" s="17">
        <f>IF(A11="","",IF(OR(B11="",C11="",G11=""),"Eingabe fehlt",IF(L11="","Anlage prüfen",IFERROR(IF(OR(IF(M11="",FALSE,M11&gt;=VLOOKUP(C11,Anlagen!$A$7:$G$106,7,FALSE)),IF(H11="",FALSE,H11&gt;=Zusammenfassung!$B$10),IF(I11="",FALSE,I11&gt;=Zusammenfassung!$B$11)),"Engpass prüfen","Unauffällig"),"Eingabe prüfen"))))</f>
        <v/>
      </c>
      <c r="O11" s="17">
        <f>IF(A11="","",IFERROR(IF(COUNTIF($A$7:$A$106,A11)&gt;1,"Doppelte ID",IF(OR(B11="",C11="",D11="",E11="",F11="",G11=""),"Pflichtwert fehlt",IF(WEEKDAY(B11,2)&lt;&gt;1,"Woche prüfen","Plausibel"))),"Eingabe prüfen"))</f>
        <v/>
      </c>
    </row>
    <row r="12">
      <c r="A12" s="22" t="inlineStr">
        <is>
          <t>VOR-006</t>
        </is>
      </c>
      <c r="B12" s="9" t="n">
        <v>46272</v>
      </c>
      <c r="C12" s="22" t="inlineStr">
        <is>
          <t>ANL-05</t>
        </is>
      </c>
      <c r="D12" s="22" t="inlineStr">
        <is>
          <t>FIK-2026-006</t>
        </is>
      </c>
      <c r="E12" s="22" t="inlineStr">
        <is>
          <t>Fiktivmodul Fjord</t>
        </is>
      </c>
      <c r="F12" s="29" t="n">
        <v>500</v>
      </c>
      <c r="G12" s="10" t="n">
        <v>60</v>
      </c>
      <c r="H12" s="10" t="n">
        <v>6</v>
      </c>
      <c r="I12" s="29" t="n">
        <v>120</v>
      </c>
      <c r="J12" s="22" t="inlineStr">
        <is>
          <t>Personalengpass</t>
        </is>
      </c>
      <c r="K12" s="22" t="inlineStr">
        <is>
          <t>In Arbeit</t>
        </is>
      </c>
      <c r="L12" s="13">
        <f>IF(C12="","",IFERROR(VLOOKUP(C12,Anlagen!$A$7:$I$106,9,FALSE),""))</f>
        <v/>
      </c>
      <c r="M12" s="30">
        <f>IF(OR(B12="",C12="",G12="",L12=""),"",IFERROR(SUMIFS($G$7:$G$106,$C$7:$C$106,C12,$B$7:$B$106,B12)/L12,""))</f>
        <v/>
      </c>
      <c r="N12" s="12">
        <f>IF(A12="","",IF(OR(B12="",C12="",G12=""),"Eingabe fehlt",IF(L12="","Anlage prüfen",IFERROR(IF(OR(IF(M12="",FALSE,M12&gt;=VLOOKUP(C12,Anlagen!$A$7:$G$106,7,FALSE)),IF(H12="",FALSE,H12&gt;=Zusammenfassung!$B$10),IF(I12="",FALSE,I12&gt;=Zusammenfassung!$B$11)),"Engpass prüfen","Unauffällig"),"Eingabe prüfen"))))</f>
        <v/>
      </c>
      <c r="O12" s="12">
        <f>IF(A12="","",IFERROR(IF(COUNTIF($A$7:$A$106,A12)&gt;1,"Doppelte ID",IF(OR(B12="",C12="",D12="",E12="",F12="",G12=""),"Pflichtwert fehlt",IF(WEEKDAY(B12,2)&lt;&gt;1,"Woche prüfen","Plausibel"))),"Eingabe prüfen"))</f>
        <v/>
      </c>
    </row>
    <row r="13">
      <c r="A13" s="22" t="inlineStr">
        <is>
          <t>VOR-007</t>
        </is>
      </c>
      <c r="B13" s="9" t="n">
        <v>46272</v>
      </c>
      <c r="C13" s="22" t="inlineStr">
        <is>
          <t>ANL-06</t>
        </is>
      </c>
      <c r="D13" s="22" t="inlineStr">
        <is>
          <t>FIK-2026-007</t>
        </is>
      </c>
      <c r="E13" s="22" t="inlineStr">
        <is>
          <t>Fiktivträger Gavia</t>
        </is>
      </c>
      <c r="F13" s="29" t="n">
        <v>240</v>
      </c>
      <c r="G13" s="10" t="n">
        <v>39.6</v>
      </c>
      <c r="H13" s="10" t="n">
        <v>4</v>
      </c>
      <c r="I13" s="29" t="n">
        <v>25</v>
      </c>
      <c r="J13" s="22" t="inlineStr">
        <is>
          <t>Qualitätsnacharbeit</t>
        </is>
      </c>
      <c r="K13" s="22" t="inlineStr">
        <is>
          <t>Zur Prüfung</t>
        </is>
      </c>
      <c r="L13" s="18">
        <f>IF(C13="","",IFERROR(VLOOKUP(C13,Anlagen!$A$7:$I$106,9,FALSE),""))</f>
        <v/>
      </c>
      <c r="M13" s="32">
        <f>IF(OR(B13="",C13="",G13="",L13=""),"",IFERROR(SUMIFS($G$7:$G$106,$C$7:$C$106,C13,$B$7:$B$106,B13)/L13,""))</f>
        <v/>
      </c>
      <c r="N13" s="17">
        <f>IF(A13="","",IF(OR(B13="",C13="",G13=""),"Eingabe fehlt",IF(L13="","Anlage prüfen",IFERROR(IF(OR(IF(M13="",FALSE,M13&gt;=VLOOKUP(C13,Anlagen!$A$7:$G$106,7,FALSE)),IF(H13="",FALSE,H13&gt;=Zusammenfassung!$B$10),IF(I13="",FALSE,I13&gt;=Zusammenfassung!$B$11)),"Engpass prüfen","Unauffällig"),"Eingabe prüfen"))))</f>
        <v/>
      </c>
      <c r="O13" s="17">
        <f>IF(A13="","",IFERROR(IF(COUNTIF($A$7:$A$106,A13)&gt;1,"Doppelte ID",IF(OR(B13="",C13="",D13="",E13="",F13="",G13=""),"Pflichtwert fehlt",IF(WEEKDAY(B13,2)&lt;&gt;1,"Woche prüfen","Plausibel"))),"Eingabe prüfen"))</f>
        <v/>
      </c>
    </row>
    <row r="14">
      <c r="A14" s="22" t="inlineStr">
        <is>
          <t>VOR-008</t>
        </is>
      </c>
      <c r="B14" s="9" t="n">
        <v>46272</v>
      </c>
      <c r="C14" s="22" t="inlineStr">
        <is>
          <t>ANL-07</t>
        </is>
      </c>
      <c r="D14" s="22" t="inlineStr">
        <is>
          <t>FIK-2026-008</t>
        </is>
      </c>
      <c r="E14" s="22" t="inlineStr">
        <is>
          <t>Fiktivset Helios</t>
        </is>
      </c>
      <c r="F14" s="29" t="n">
        <v>700</v>
      </c>
      <c r="G14" s="10" t="n">
        <v>30</v>
      </c>
      <c r="H14" s="10" t="n">
        <v>1</v>
      </c>
      <c r="I14" s="29" t="n">
        <v>0</v>
      </c>
      <c r="J14" s="22" t="n"/>
      <c r="K14" s="22" t="inlineStr">
        <is>
          <t>Freigegeben</t>
        </is>
      </c>
      <c r="L14" s="13">
        <f>IF(C14="","",IFERROR(VLOOKUP(C14,Anlagen!$A$7:$I$106,9,FALSE),""))</f>
        <v/>
      </c>
      <c r="M14" s="30">
        <f>IF(OR(B14="",C14="",G14="",L14=""),"",IFERROR(SUMIFS($G$7:$G$106,$C$7:$C$106,C14,$B$7:$B$106,B14)/L14,""))</f>
        <v/>
      </c>
      <c r="N14" s="12">
        <f>IF(A14="","",IF(OR(B14="",C14="",G14=""),"Eingabe fehlt",IF(L14="","Anlage prüfen",IFERROR(IF(OR(IF(M14="",FALSE,M14&gt;=VLOOKUP(C14,Anlagen!$A$7:$G$106,7,FALSE)),IF(H14="",FALSE,H14&gt;=Zusammenfassung!$B$10),IF(I14="",FALSE,I14&gt;=Zusammenfassung!$B$11)),"Engpass prüfen","Unauffällig"),"Eingabe prüfen"))))</f>
        <v/>
      </c>
      <c r="O14" s="12">
        <f>IF(A14="","",IFERROR(IF(COUNTIF($A$7:$A$106,A14)&gt;1,"Doppelte ID",IF(OR(B14="",C14="",D14="",E14="",F14="",G14=""),"Pflichtwert fehlt",IF(WEEKDAY(B14,2)&lt;&gt;1,"Woche prüfen","Plausibel"))),"Eingabe prüfen"))</f>
        <v/>
      </c>
    </row>
    <row r="15">
      <c r="A15" s="22" t="inlineStr">
        <is>
          <t>VOR-009</t>
        </is>
      </c>
      <c r="B15" s="9" t="n">
        <v>46272</v>
      </c>
      <c r="C15" s="22" t="inlineStr">
        <is>
          <t>ANL-08</t>
        </is>
      </c>
      <c r="D15" s="22" t="inlineStr">
        <is>
          <t>FIK-2026-009</t>
        </is>
      </c>
      <c r="E15" s="22" t="inlineStr">
        <is>
          <t>Fiktivplatte Ion</t>
        </is>
      </c>
      <c r="F15" s="29" t="n">
        <v>210</v>
      </c>
      <c r="G15" s="10" t="n">
        <v>52</v>
      </c>
      <c r="H15" s="10" t="n">
        <v>11</v>
      </c>
      <c r="I15" s="29" t="n">
        <v>70</v>
      </c>
      <c r="J15" s="22" t="inlineStr">
        <is>
          <t>Störung</t>
        </is>
      </c>
      <c r="K15" s="22" t="inlineStr">
        <is>
          <t>Wartet</t>
        </is>
      </c>
      <c r="L15" s="18">
        <f>IF(C15="","",IFERROR(VLOOKUP(C15,Anlagen!$A$7:$I$106,9,FALSE),""))</f>
        <v/>
      </c>
      <c r="M15" s="32">
        <f>IF(OR(B15="",C15="",G15="",L15=""),"",IFERROR(SUMIFS($G$7:$G$106,$C$7:$C$106,C15,$B$7:$B$106,B15)/L15,""))</f>
        <v/>
      </c>
      <c r="N15" s="17">
        <f>IF(A15="","",IF(OR(B15="",C15="",G15=""),"Eingabe fehlt",IF(L15="","Anlage prüfen",IFERROR(IF(OR(IF(M15="",FALSE,M15&gt;=VLOOKUP(C15,Anlagen!$A$7:$G$106,7,FALSE)),IF(H15="",FALSE,H15&gt;=Zusammenfassung!$B$10),IF(I15="",FALSE,I15&gt;=Zusammenfassung!$B$11)),"Engpass prüfen","Unauffällig"),"Eingabe prüfen"))))</f>
        <v/>
      </c>
      <c r="O15" s="17">
        <f>IF(A15="","",IFERROR(IF(COUNTIF($A$7:$A$106,A15)&gt;1,"Doppelte ID",IF(OR(B15="",C15="",D15="",E15="",F15="",G15=""),"Pflichtwert fehlt",IF(WEEKDAY(B15,2)&lt;&gt;1,"Woche prüfen","Plausibel"))),"Eingabe prüfen"))</f>
        <v/>
      </c>
    </row>
    <row r="16">
      <c r="A16" s="22" t="inlineStr">
        <is>
          <t>VOR-010</t>
        </is>
      </c>
      <c r="B16" s="9" t="n">
        <v>46272</v>
      </c>
      <c r="C16" s="22" t="inlineStr">
        <is>
          <t>ANL-09</t>
        </is>
      </c>
      <c r="D16" s="22" t="inlineStr">
        <is>
          <t>FIK-2026-010</t>
        </is>
      </c>
      <c r="E16" s="22" t="inlineStr">
        <is>
          <t>Fiktivkante Juna</t>
        </is>
      </c>
      <c r="F16" s="29" t="n">
        <v>330</v>
      </c>
      <c r="G16" s="10" t="n">
        <v>20</v>
      </c>
      <c r="H16" s="10" t="n"/>
      <c r="I16" s="29" t="n"/>
      <c r="J16" s="22" t="n"/>
      <c r="K16" s="22" t="inlineStr">
        <is>
          <t>In Arbeit</t>
        </is>
      </c>
      <c r="L16" s="13">
        <f>IF(C16="","",IFERROR(VLOOKUP(C16,Anlagen!$A$7:$I$106,9,FALSE),""))</f>
        <v/>
      </c>
      <c r="M16" s="30">
        <f>IF(OR(B16="",C16="",G16="",L16=""),"",IFERROR(SUMIFS($G$7:$G$106,$C$7:$C$106,C16,$B$7:$B$106,B16)/L16,""))</f>
        <v/>
      </c>
      <c r="N16" s="12">
        <f>IF(A16="","",IF(OR(B16="",C16="",G16=""),"Eingabe fehlt",IF(L16="","Anlage prüfen",IFERROR(IF(OR(IF(M16="",FALSE,M16&gt;=VLOOKUP(C16,Anlagen!$A$7:$G$106,7,FALSE)),IF(H16="",FALSE,H16&gt;=Zusammenfassung!$B$10),IF(I16="",FALSE,I16&gt;=Zusammenfassung!$B$11)),"Engpass prüfen","Unauffällig"),"Eingabe prüfen"))))</f>
        <v/>
      </c>
      <c r="O16" s="12">
        <f>IF(A16="","",IFERROR(IF(COUNTIF($A$7:$A$106,A16)&gt;1,"Doppelte ID",IF(OR(B16="",C16="",D16="",E16="",F16="",G16=""),"Pflichtwert fehlt",IF(WEEKDAY(B16,2)&lt;&gt;1,"Woche prüfen","Plausibel"))),"Eingabe prüfen"))</f>
        <v/>
      </c>
    </row>
    <row r="17">
      <c r="A17" s="22" t="inlineStr">
        <is>
          <t>VOR-011</t>
        </is>
      </c>
      <c r="B17" s="9" t="n">
        <v>46272</v>
      </c>
      <c r="C17" s="22" t="inlineStr">
        <is>
          <t>ANL-10</t>
        </is>
      </c>
      <c r="D17" s="22" t="inlineStr">
        <is>
          <t>FIK-2026-011</t>
        </is>
      </c>
      <c r="E17" s="22" t="inlineStr">
        <is>
          <t>Fiktivetikett Komet</t>
        </is>
      </c>
      <c r="F17" s="29" t="n">
        <v>900</v>
      </c>
      <c r="G17" s="10" t="n">
        <v>32</v>
      </c>
      <c r="H17" s="10" t="n">
        <v>2</v>
      </c>
      <c r="I17" s="29" t="n">
        <v>0</v>
      </c>
      <c r="J17" s="22" t="n"/>
      <c r="K17" s="22" t="inlineStr">
        <is>
          <t>Freigegeben</t>
        </is>
      </c>
      <c r="L17" s="18">
        <f>IF(C17="","",IFERROR(VLOOKUP(C17,Anlagen!$A$7:$I$106,9,FALSE),""))</f>
        <v/>
      </c>
      <c r="M17" s="32">
        <f>IF(OR(B17="",C17="",G17="",L17=""),"",IFERROR(SUMIFS($G$7:$G$106,$C$7:$C$106,C17,$B$7:$B$106,B17)/L17,""))</f>
        <v/>
      </c>
      <c r="N17" s="17">
        <f>IF(A17="","",IF(OR(B17="",C17="",G17=""),"Eingabe fehlt",IF(L17="","Anlage prüfen",IFERROR(IF(OR(IF(M17="",FALSE,M17&gt;=VLOOKUP(C17,Anlagen!$A$7:$G$106,7,FALSE)),IF(H17="",FALSE,H17&gt;=Zusammenfassung!$B$10),IF(I17="",FALSE,I17&gt;=Zusammenfassung!$B$11)),"Engpass prüfen","Unauffällig"),"Eingabe prüfen"))))</f>
        <v/>
      </c>
      <c r="O17" s="17">
        <f>IF(A17="","",IFERROR(IF(COUNTIF($A$7:$A$106,A17)&gt;1,"Doppelte ID",IF(OR(B17="",C17="",D17="",E17="",F17="",G17=""),"Pflichtwert fehlt",IF(WEEKDAY(B17,2)&lt;&gt;1,"Woche prüfen","Plausibel"))),"Eingabe prüfen"))</f>
        <v/>
      </c>
    </row>
    <row r="18">
      <c r="A18" s="22" t="n"/>
      <c r="B18" s="9" t="n"/>
      <c r="C18" s="22" t="n"/>
      <c r="D18" s="22" t="n"/>
      <c r="E18" s="22" t="n"/>
      <c r="F18" s="29" t="n"/>
      <c r="G18" s="10" t="n"/>
      <c r="H18" s="10" t="n"/>
      <c r="I18" s="29" t="n"/>
      <c r="J18" s="22" t="n"/>
      <c r="K18" s="22" t="n"/>
      <c r="L18" s="13">
        <f>IF(C18="","",IFERROR(VLOOKUP(C18,Anlagen!$A$7:$I$106,9,FALSE),""))</f>
        <v/>
      </c>
      <c r="M18" s="30">
        <f>IF(OR(B18="",C18="",G18="",L18=""),"",IFERROR(SUMIFS($G$7:$G$106,$C$7:$C$106,C18,$B$7:$B$106,B18)/L18,""))</f>
        <v/>
      </c>
      <c r="N18" s="12">
        <f>IF(A18="","",IF(OR(B18="",C18="",G18=""),"Eingabe fehlt",IF(L18="","Anlage prüfen",IFERROR(IF(OR(IF(M18="",FALSE,M18&gt;=VLOOKUP(C18,Anlagen!$A$7:$G$106,7,FALSE)),IF(H18="",FALSE,H18&gt;=Zusammenfassung!$B$10),IF(I18="",FALSE,I18&gt;=Zusammenfassung!$B$11)),"Engpass prüfen","Unauffällig"),"Eingabe prüfen"))))</f>
        <v/>
      </c>
      <c r="O18" s="12">
        <f>IF(A18="","",IFERROR(IF(COUNTIF($A$7:$A$106,A18)&gt;1,"Doppelte ID",IF(OR(B18="",C18="",D18="",E18="",F18="",G18=""),"Pflichtwert fehlt",IF(WEEKDAY(B18,2)&lt;&gt;1,"Woche prüfen","Plausibel"))),"Eingabe prüfen"))</f>
        <v/>
      </c>
    </row>
    <row r="19">
      <c r="A19" s="22" t="n"/>
      <c r="B19" s="9" t="n"/>
      <c r="C19" s="22" t="n"/>
      <c r="D19" s="22" t="n"/>
      <c r="E19" s="22" t="n"/>
      <c r="F19" s="29" t="n"/>
      <c r="G19" s="10" t="n"/>
      <c r="H19" s="10" t="n"/>
      <c r="I19" s="29" t="n"/>
      <c r="J19" s="22" t="n"/>
      <c r="K19" s="22" t="n"/>
      <c r="L19" s="18">
        <f>IF(C19="","",IFERROR(VLOOKUP(C19,Anlagen!$A$7:$I$106,9,FALSE),""))</f>
        <v/>
      </c>
      <c r="M19" s="32">
        <f>IF(OR(B19="",C19="",G19="",L19=""),"",IFERROR(SUMIFS($G$7:$G$106,$C$7:$C$106,C19,$B$7:$B$106,B19)/L19,""))</f>
        <v/>
      </c>
      <c r="N19" s="17">
        <f>IF(A19="","",IF(OR(B19="",C19="",G19=""),"Eingabe fehlt",IF(L19="","Anlage prüfen",IFERROR(IF(OR(IF(M19="",FALSE,M19&gt;=VLOOKUP(C19,Anlagen!$A$7:$G$106,7,FALSE)),IF(H19="",FALSE,H19&gt;=Zusammenfassung!$B$10),IF(I19="",FALSE,I19&gt;=Zusammenfassung!$B$11)),"Engpass prüfen","Unauffällig"),"Eingabe prüfen"))))</f>
        <v/>
      </c>
      <c r="O19" s="17">
        <f>IF(A19="","",IFERROR(IF(COUNTIF($A$7:$A$106,A19)&gt;1,"Doppelte ID",IF(OR(B19="",C19="",D19="",E19="",F19="",G19=""),"Pflichtwert fehlt",IF(WEEKDAY(B19,2)&lt;&gt;1,"Woche prüfen","Plausibel"))),"Eingabe prüfen"))</f>
        <v/>
      </c>
    </row>
    <row r="20">
      <c r="A20" s="22" t="n"/>
      <c r="B20" s="9" t="n"/>
      <c r="C20" s="22" t="n"/>
      <c r="D20" s="22" t="n"/>
      <c r="E20" s="22" t="n"/>
      <c r="F20" s="29" t="n"/>
      <c r="G20" s="10" t="n"/>
      <c r="H20" s="10" t="n"/>
      <c r="I20" s="29" t="n"/>
      <c r="J20" s="22" t="n"/>
      <c r="K20" s="22" t="n"/>
      <c r="L20" s="13">
        <f>IF(C20="","",IFERROR(VLOOKUP(C20,Anlagen!$A$7:$I$106,9,FALSE),""))</f>
        <v/>
      </c>
      <c r="M20" s="30">
        <f>IF(OR(B20="",C20="",G20="",L20=""),"",IFERROR(SUMIFS($G$7:$G$106,$C$7:$C$106,C20,$B$7:$B$106,B20)/L20,""))</f>
        <v/>
      </c>
      <c r="N20" s="12">
        <f>IF(A20="","",IF(OR(B20="",C20="",G20=""),"Eingabe fehlt",IF(L20="","Anlage prüfen",IFERROR(IF(OR(IF(M20="",FALSE,M20&gt;=VLOOKUP(C20,Anlagen!$A$7:$G$106,7,FALSE)),IF(H20="",FALSE,H20&gt;=Zusammenfassung!$B$10),IF(I20="",FALSE,I20&gt;=Zusammenfassung!$B$11)),"Engpass prüfen","Unauffällig"),"Eingabe prüfen"))))</f>
        <v/>
      </c>
      <c r="O20" s="12">
        <f>IF(A20="","",IFERROR(IF(COUNTIF($A$7:$A$106,A20)&gt;1,"Doppelte ID",IF(OR(B20="",C20="",D20="",E20="",F20="",G20=""),"Pflichtwert fehlt",IF(WEEKDAY(B20,2)&lt;&gt;1,"Woche prüfen","Plausibel"))),"Eingabe prüfen"))</f>
        <v/>
      </c>
    </row>
    <row r="21">
      <c r="A21" s="22" t="n"/>
      <c r="B21" s="9" t="n"/>
      <c r="C21" s="22" t="n"/>
      <c r="D21" s="22" t="n"/>
      <c r="E21" s="22" t="n"/>
      <c r="F21" s="29" t="n"/>
      <c r="G21" s="10" t="n"/>
      <c r="H21" s="10" t="n"/>
      <c r="I21" s="29" t="n"/>
      <c r="J21" s="22" t="n"/>
      <c r="K21" s="22" t="n"/>
      <c r="L21" s="18">
        <f>IF(C21="","",IFERROR(VLOOKUP(C21,Anlagen!$A$7:$I$106,9,FALSE),""))</f>
        <v/>
      </c>
      <c r="M21" s="32">
        <f>IF(OR(B21="",C21="",G21="",L21=""),"",IFERROR(SUMIFS($G$7:$G$106,$C$7:$C$106,C21,$B$7:$B$106,B21)/L21,""))</f>
        <v/>
      </c>
      <c r="N21" s="17">
        <f>IF(A21="","",IF(OR(B21="",C21="",G21=""),"Eingabe fehlt",IF(L21="","Anlage prüfen",IFERROR(IF(OR(IF(M21="",FALSE,M21&gt;=VLOOKUP(C21,Anlagen!$A$7:$G$106,7,FALSE)),IF(H21="",FALSE,H21&gt;=Zusammenfassung!$B$10),IF(I21="",FALSE,I21&gt;=Zusammenfassung!$B$11)),"Engpass prüfen","Unauffällig"),"Eingabe prüfen"))))</f>
        <v/>
      </c>
      <c r="O21" s="17">
        <f>IF(A21="","",IFERROR(IF(COUNTIF($A$7:$A$106,A21)&gt;1,"Doppelte ID",IF(OR(B21="",C21="",D21="",E21="",F21="",G21=""),"Pflichtwert fehlt",IF(WEEKDAY(B21,2)&lt;&gt;1,"Woche prüfen","Plausibel"))),"Eingabe prüfen"))</f>
        <v/>
      </c>
    </row>
    <row r="22">
      <c r="A22" s="22" t="n"/>
      <c r="B22" s="9" t="n"/>
      <c r="C22" s="22" t="n"/>
      <c r="D22" s="22" t="n"/>
      <c r="E22" s="22" t="n"/>
      <c r="F22" s="29" t="n"/>
      <c r="G22" s="10" t="n"/>
      <c r="H22" s="10" t="n"/>
      <c r="I22" s="29" t="n"/>
      <c r="J22" s="22" t="n"/>
      <c r="K22" s="22" t="n"/>
      <c r="L22" s="13">
        <f>IF(C22="","",IFERROR(VLOOKUP(C22,Anlagen!$A$7:$I$106,9,FALSE),""))</f>
        <v/>
      </c>
      <c r="M22" s="30">
        <f>IF(OR(B22="",C22="",G22="",L22=""),"",IFERROR(SUMIFS($G$7:$G$106,$C$7:$C$106,C22,$B$7:$B$106,B22)/L22,""))</f>
        <v/>
      </c>
      <c r="N22" s="12">
        <f>IF(A22="","",IF(OR(B22="",C22="",G22=""),"Eingabe fehlt",IF(L22="","Anlage prüfen",IFERROR(IF(OR(IF(M22="",FALSE,M22&gt;=VLOOKUP(C22,Anlagen!$A$7:$G$106,7,FALSE)),IF(H22="",FALSE,H22&gt;=Zusammenfassung!$B$10),IF(I22="",FALSE,I22&gt;=Zusammenfassung!$B$11)),"Engpass prüfen","Unauffällig"),"Eingabe prüfen"))))</f>
        <v/>
      </c>
      <c r="O22" s="12">
        <f>IF(A22="","",IFERROR(IF(COUNTIF($A$7:$A$106,A22)&gt;1,"Doppelte ID",IF(OR(B22="",C22="",D22="",E22="",F22="",G22=""),"Pflichtwert fehlt",IF(WEEKDAY(B22,2)&lt;&gt;1,"Woche prüfen","Plausibel"))),"Eingabe prüfen"))</f>
        <v/>
      </c>
    </row>
    <row r="23">
      <c r="A23" s="22" t="n"/>
      <c r="B23" s="9" t="n"/>
      <c r="C23" s="22" t="n"/>
      <c r="D23" s="22" t="n"/>
      <c r="E23" s="22" t="n"/>
      <c r="F23" s="29" t="n"/>
      <c r="G23" s="10" t="n"/>
      <c r="H23" s="10" t="n"/>
      <c r="I23" s="29" t="n"/>
      <c r="J23" s="22" t="n"/>
      <c r="K23" s="22" t="n"/>
      <c r="L23" s="18">
        <f>IF(C23="","",IFERROR(VLOOKUP(C23,Anlagen!$A$7:$I$106,9,FALSE),""))</f>
        <v/>
      </c>
      <c r="M23" s="32">
        <f>IF(OR(B23="",C23="",G23="",L23=""),"",IFERROR(SUMIFS($G$7:$G$106,$C$7:$C$106,C23,$B$7:$B$106,B23)/L23,""))</f>
        <v/>
      </c>
      <c r="N23" s="17">
        <f>IF(A23="","",IF(OR(B23="",C23="",G23=""),"Eingabe fehlt",IF(L23="","Anlage prüfen",IFERROR(IF(OR(IF(M23="",FALSE,M23&gt;=VLOOKUP(C23,Anlagen!$A$7:$G$106,7,FALSE)),IF(H23="",FALSE,H23&gt;=Zusammenfassung!$B$10),IF(I23="",FALSE,I23&gt;=Zusammenfassung!$B$11)),"Engpass prüfen","Unauffällig"),"Eingabe prüfen"))))</f>
        <v/>
      </c>
      <c r="O23" s="17">
        <f>IF(A23="","",IFERROR(IF(COUNTIF($A$7:$A$106,A23)&gt;1,"Doppelte ID",IF(OR(B23="",C23="",D23="",E23="",F23="",G23=""),"Pflichtwert fehlt",IF(WEEKDAY(B23,2)&lt;&gt;1,"Woche prüfen","Plausibel"))),"Eingabe prüfen"))</f>
        <v/>
      </c>
    </row>
    <row r="24">
      <c r="A24" s="22" t="n"/>
      <c r="B24" s="9" t="n"/>
      <c r="C24" s="22" t="n"/>
      <c r="D24" s="22" t="n"/>
      <c r="E24" s="22" t="n"/>
      <c r="F24" s="29" t="n"/>
      <c r="G24" s="10" t="n"/>
      <c r="H24" s="10" t="n"/>
      <c r="I24" s="29" t="n"/>
      <c r="J24" s="22" t="n"/>
      <c r="K24" s="22" t="n"/>
      <c r="L24" s="13">
        <f>IF(C24="","",IFERROR(VLOOKUP(C24,Anlagen!$A$7:$I$106,9,FALSE),""))</f>
        <v/>
      </c>
      <c r="M24" s="30">
        <f>IF(OR(B24="",C24="",G24="",L24=""),"",IFERROR(SUMIFS($G$7:$G$106,$C$7:$C$106,C24,$B$7:$B$106,B24)/L24,""))</f>
        <v/>
      </c>
      <c r="N24" s="12">
        <f>IF(A24="","",IF(OR(B24="",C24="",G24=""),"Eingabe fehlt",IF(L24="","Anlage prüfen",IFERROR(IF(OR(IF(M24="",FALSE,M24&gt;=VLOOKUP(C24,Anlagen!$A$7:$G$106,7,FALSE)),IF(H24="",FALSE,H24&gt;=Zusammenfassung!$B$10),IF(I24="",FALSE,I24&gt;=Zusammenfassung!$B$11)),"Engpass prüfen","Unauffällig"),"Eingabe prüfen"))))</f>
        <v/>
      </c>
      <c r="O24" s="12">
        <f>IF(A24="","",IFERROR(IF(COUNTIF($A$7:$A$106,A24)&gt;1,"Doppelte ID",IF(OR(B24="",C24="",D24="",E24="",F24="",G24=""),"Pflichtwert fehlt",IF(WEEKDAY(B24,2)&lt;&gt;1,"Woche prüfen","Plausibel"))),"Eingabe prüfen"))</f>
        <v/>
      </c>
    </row>
    <row r="25">
      <c r="A25" s="22" t="n"/>
      <c r="B25" s="9" t="n"/>
      <c r="C25" s="22" t="n"/>
      <c r="D25" s="22" t="n"/>
      <c r="E25" s="22" t="n"/>
      <c r="F25" s="29" t="n"/>
      <c r="G25" s="10" t="n"/>
      <c r="H25" s="10" t="n"/>
      <c r="I25" s="29" t="n"/>
      <c r="J25" s="22" t="n"/>
      <c r="K25" s="22" t="n"/>
      <c r="L25" s="18">
        <f>IF(C25="","",IFERROR(VLOOKUP(C25,Anlagen!$A$7:$I$106,9,FALSE),""))</f>
        <v/>
      </c>
      <c r="M25" s="32">
        <f>IF(OR(B25="",C25="",G25="",L25=""),"",IFERROR(SUMIFS($G$7:$G$106,$C$7:$C$106,C25,$B$7:$B$106,B25)/L25,""))</f>
        <v/>
      </c>
      <c r="N25" s="17">
        <f>IF(A25="","",IF(OR(B25="",C25="",G25=""),"Eingabe fehlt",IF(L25="","Anlage prüfen",IFERROR(IF(OR(IF(M25="",FALSE,M25&gt;=VLOOKUP(C25,Anlagen!$A$7:$G$106,7,FALSE)),IF(H25="",FALSE,H25&gt;=Zusammenfassung!$B$10),IF(I25="",FALSE,I25&gt;=Zusammenfassung!$B$11)),"Engpass prüfen","Unauffällig"),"Eingabe prüfen"))))</f>
        <v/>
      </c>
      <c r="O25" s="17">
        <f>IF(A25="","",IFERROR(IF(COUNTIF($A$7:$A$106,A25)&gt;1,"Doppelte ID",IF(OR(B25="",C25="",D25="",E25="",F25="",G25=""),"Pflichtwert fehlt",IF(WEEKDAY(B25,2)&lt;&gt;1,"Woche prüfen","Plausibel"))),"Eingabe prüfen"))</f>
        <v/>
      </c>
    </row>
    <row r="26">
      <c r="A26" s="22" t="n"/>
      <c r="B26" s="9" t="n"/>
      <c r="C26" s="22" t="n"/>
      <c r="D26" s="22" t="n"/>
      <c r="E26" s="22" t="n"/>
      <c r="F26" s="29" t="n"/>
      <c r="G26" s="10" t="n"/>
      <c r="H26" s="10" t="n"/>
      <c r="I26" s="29" t="n"/>
      <c r="J26" s="22" t="n"/>
      <c r="K26" s="22" t="n"/>
      <c r="L26" s="13">
        <f>IF(C26="","",IFERROR(VLOOKUP(C26,Anlagen!$A$7:$I$106,9,FALSE),""))</f>
        <v/>
      </c>
      <c r="M26" s="30">
        <f>IF(OR(B26="",C26="",G26="",L26=""),"",IFERROR(SUMIFS($G$7:$G$106,$C$7:$C$106,C26,$B$7:$B$106,B26)/L26,""))</f>
        <v/>
      </c>
      <c r="N26" s="12">
        <f>IF(A26="","",IF(OR(B26="",C26="",G26=""),"Eingabe fehlt",IF(L26="","Anlage prüfen",IFERROR(IF(OR(IF(M26="",FALSE,M26&gt;=VLOOKUP(C26,Anlagen!$A$7:$G$106,7,FALSE)),IF(H26="",FALSE,H26&gt;=Zusammenfassung!$B$10),IF(I26="",FALSE,I26&gt;=Zusammenfassung!$B$11)),"Engpass prüfen","Unauffällig"),"Eingabe prüfen"))))</f>
        <v/>
      </c>
      <c r="O26" s="12">
        <f>IF(A26="","",IFERROR(IF(COUNTIF($A$7:$A$106,A26)&gt;1,"Doppelte ID",IF(OR(B26="",C26="",D26="",E26="",F26="",G26=""),"Pflichtwert fehlt",IF(WEEKDAY(B26,2)&lt;&gt;1,"Woche prüfen","Plausibel"))),"Eingabe prüfen"))</f>
        <v/>
      </c>
    </row>
    <row r="27">
      <c r="A27" s="22" t="n"/>
      <c r="B27" s="9" t="n"/>
      <c r="C27" s="22" t="n"/>
      <c r="D27" s="22" t="n"/>
      <c r="E27" s="22" t="n"/>
      <c r="F27" s="29" t="n"/>
      <c r="G27" s="10" t="n"/>
      <c r="H27" s="10" t="n"/>
      <c r="I27" s="29" t="n"/>
      <c r="J27" s="22" t="n"/>
      <c r="K27" s="22" t="n"/>
      <c r="L27" s="18">
        <f>IF(C27="","",IFERROR(VLOOKUP(C27,Anlagen!$A$7:$I$106,9,FALSE),""))</f>
        <v/>
      </c>
      <c r="M27" s="32">
        <f>IF(OR(B27="",C27="",G27="",L27=""),"",IFERROR(SUMIFS($G$7:$G$106,$C$7:$C$106,C27,$B$7:$B$106,B27)/L27,""))</f>
        <v/>
      </c>
      <c r="N27" s="17">
        <f>IF(A27="","",IF(OR(B27="",C27="",G27=""),"Eingabe fehlt",IF(L27="","Anlage prüfen",IFERROR(IF(OR(IF(M27="",FALSE,M27&gt;=VLOOKUP(C27,Anlagen!$A$7:$G$106,7,FALSE)),IF(H27="",FALSE,H27&gt;=Zusammenfassung!$B$10),IF(I27="",FALSE,I27&gt;=Zusammenfassung!$B$11)),"Engpass prüfen","Unauffällig"),"Eingabe prüfen"))))</f>
        <v/>
      </c>
      <c r="O27" s="17">
        <f>IF(A27="","",IFERROR(IF(COUNTIF($A$7:$A$106,A27)&gt;1,"Doppelte ID",IF(OR(B27="",C27="",D27="",E27="",F27="",G27=""),"Pflichtwert fehlt",IF(WEEKDAY(B27,2)&lt;&gt;1,"Woche prüfen","Plausibel"))),"Eingabe prüfen"))</f>
        <v/>
      </c>
    </row>
    <row r="28">
      <c r="A28" s="22" t="n"/>
      <c r="B28" s="9" t="n"/>
      <c r="C28" s="22" t="n"/>
      <c r="D28" s="22" t="n"/>
      <c r="E28" s="22" t="n"/>
      <c r="F28" s="29" t="n"/>
      <c r="G28" s="10" t="n"/>
      <c r="H28" s="10" t="n"/>
      <c r="I28" s="29" t="n"/>
      <c r="J28" s="22" t="n"/>
      <c r="K28" s="22" t="n"/>
      <c r="L28" s="13">
        <f>IF(C28="","",IFERROR(VLOOKUP(C28,Anlagen!$A$7:$I$106,9,FALSE),""))</f>
        <v/>
      </c>
      <c r="M28" s="30">
        <f>IF(OR(B28="",C28="",G28="",L28=""),"",IFERROR(SUMIFS($G$7:$G$106,$C$7:$C$106,C28,$B$7:$B$106,B28)/L28,""))</f>
        <v/>
      </c>
      <c r="N28" s="12">
        <f>IF(A28="","",IF(OR(B28="",C28="",G28=""),"Eingabe fehlt",IF(L28="","Anlage prüfen",IFERROR(IF(OR(IF(M28="",FALSE,M28&gt;=VLOOKUP(C28,Anlagen!$A$7:$G$106,7,FALSE)),IF(H28="",FALSE,H28&gt;=Zusammenfassung!$B$10),IF(I28="",FALSE,I28&gt;=Zusammenfassung!$B$11)),"Engpass prüfen","Unauffällig"),"Eingabe prüfen"))))</f>
        <v/>
      </c>
      <c r="O28" s="12">
        <f>IF(A28="","",IFERROR(IF(COUNTIF($A$7:$A$106,A28)&gt;1,"Doppelte ID",IF(OR(B28="",C28="",D28="",E28="",F28="",G28=""),"Pflichtwert fehlt",IF(WEEKDAY(B28,2)&lt;&gt;1,"Woche prüfen","Plausibel"))),"Eingabe prüfen"))</f>
        <v/>
      </c>
    </row>
    <row r="29">
      <c r="A29" s="22" t="n"/>
      <c r="B29" s="9" t="n"/>
      <c r="C29" s="22" t="n"/>
      <c r="D29" s="22" t="n"/>
      <c r="E29" s="22" t="n"/>
      <c r="F29" s="29" t="n"/>
      <c r="G29" s="10" t="n"/>
      <c r="H29" s="10" t="n"/>
      <c r="I29" s="29" t="n"/>
      <c r="J29" s="22" t="n"/>
      <c r="K29" s="22" t="n"/>
      <c r="L29" s="18">
        <f>IF(C29="","",IFERROR(VLOOKUP(C29,Anlagen!$A$7:$I$106,9,FALSE),""))</f>
        <v/>
      </c>
      <c r="M29" s="32">
        <f>IF(OR(B29="",C29="",G29="",L29=""),"",IFERROR(SUMIFS($G$7:$G$106,$C$7:$C$106,C29,$B$7:$B$106,B29)/L29,""))</f>
        <v/>
      </c>
      <c r="N29" s="17">
        <f>IF(A29="","",IF(OR(B29="",C29="",G29=""),"Eingabe fehlt",IF(L29="","Anlage prüfen",IFERROR(IF(OR(IF(M29="",FALSE,M29&gt;=VLOOKUP(C29,Anlagen!$A$7:$G$106,7,FALSE)),IF(H29="",FALSE,H29&gt;=Zusammenfassung!$B$10),IF(I29="",FALSE,I29&gt;=Zusammenfassung!$B$11)),"Engpass prüfen","Unauffällig"),"Eingabe prüfen"))))</f>
        <v/>
      </c>
      <c r="O29" s="17">
        <f>IF(A29="","",IFERROR(IF(COUNTIF($A$7:$A$106,A29)&gt;1,"Doppelte ID",IF(OR(B29="",C29="",D29="",E29="",F29="",G29=""),"Pflichtwert fehlt",IF(WEEKDAY(B29,2)&lt;&gt;1,"Woche prüfen","Plausibel"))),"Eingabe prüfen"))</f>
        <v/>
      </c>
    </row>
    <row r="30">
      <c r="A30" s="22" t="n"/>
      <c r="B30" s="9" t="n"/>
      <c r="C30" s="22" t="n"/>
      <c r="D30" s="22" t="n"/>
      <c r="E30" s="22" t="n"/>
      <c r="F30" s="29" t="n"/>
      <c r="G30" s="10" t="n"/>
      <c r="H30" s="10" t="n"/>
      <c r="I30" s="29" t="n"/>
      <c r="J30" s="22" t="n"/>
      <c r="K30" s="22" t="n"/>
      <c r="L30" s="13">
        <f>IF(C30="","",IFERROR(VLOOKUP(C30,Anlagen!$A$7:$I$106,9,FALSE),""))</f>
        <v/>
      </c>
      <c r="M30" s="30">
        <f>IF(OR(B30="",C30="",G30="",L30=""),"",IFERROR(SUMIFS($G$7:$G$106,$C$7:$C$106,C30,$B$7:$B$106,B30)/L30,""))</f>
        <v/>
      </c>
      <c r="N30" s="12">
        <f>IF(A30="","",IF(OR(B30="",C30="",G30=""),"Eingabe fehlt",IF(L30="","Anlage prüfen",IFERROR(IF(OR(IF(M30="",FALSE,M30&gt;=VLOOKUP(C30,Anlagen!$A$7:$G$106,7,FALSE)),IF(H30="",FALSE,H30&gt;=Zusammenfassung!$B$10),IF(I30="",FALSE,I30&gt;=Zusammenfassung!$B$11)),"Engpass prüfen","Unauffällig"),"Eingabe prüfen"))))</f>
        <v/>
      </c>
      <c r="O30" s="12">
        <f>IF(A30="","",IFERROR(IF(COUNTIF($A$7:$A$106,A30)&gt;1,"Doppelte ID",IF(OR(B30="",C30="",D30="",E30="",F30="",G30=""),"Pflichtwert fehlt",IF(WEEKDAY(B30,2)&lt;&gt;1,"Woche prüfen","Plausibel"))),"Eingabe prüfen"))</f>
        <v/>
      </c>
    </row>
    <row r="31">
      <c r="A31" s="22" t="n"/>
      <c r="B31" s="9" t="n"/>
      <c r="C31" s="22" t="n"/>
      <c r="D31" s="22" t="n"/>
      <c r="E31" s="22" t="n"/>
      <c r="F31" s="29" t="n"/>
      <c r="G31" s="10" t="n"/>
      <c r="H31" s="10" t="n"/>
      <c r="I31" s="29" t="n"/>
      <c r="J31" s="22" t="n"/>
      <c r="K31" s="22" t="n"/>
      <c r="L31" s="18">
        <f>IF(C31="","",IFERROR(VLOOKUP(C31,Anlagen!$A$7:$I$106,9,FALSE),""))</f>
        <v/>
      </c>
      <c r="M31" s="32">
        <f>IF(OR(B31="",C31="",G31="",L31=""),"",IFERROR(SUMIFS($G$7:$G$106,$C$7:$C$106,C31,$B$7:$B$106,B31)/L31,""))</f>
        <v/>
      </c>
      <c r="N31" s="17">
        <f>IF(A31="","",IF(OR(B31="",C31="",G31=""),"Eingabe fehlt",IF(L31="","Anlage prüfen",IFERROR(IF(OR(IF(M31="",FALSE,M31&gt;=VLOOKUP(C31,Anlagen!$A$7:$G$106,7,FALSE)),IF(H31="",FALSE,H31&gt;=Zusammenfassung!$B$10),IF(I31="",FALSE,I31&gt;=Zusammenfassung!$B$11)),"Engpass prüfen","Unauffällig"),"Eingabe prüfen"))))</f>
        <v/>
      </c>
      <c r="O31" s="17">
        <f>IF(A31="","",IFERROR(IF(COUNTIF($A$7:$A$106,A31)&gt;1,"Doppelte ID",IF(OR(B31="",C31="",D31="",E31="",F31="",G31=""),"Pflichtwert fehlt",IF(WEEKDAY(B31,2)&lt;&gt;1,"Woche prüfen","Plausibel"))),"Eingabe prüfen"))</f>
        <v/>
      </c>
    </row>
    <row r="32">
      <c r="A32" s="22" t="n"/>
      <c r="B32" s="9" t="n"/>
      <c r="C32" s="22" t="n"/>
      <c r="D32" s="22" t="n"/>
      <c r="E32" s="22" t="n"/>
      <c r="F32" s="29" t="n"/>
      <c r="G32" s="10" t="n"/>
      <c r="H32" s="10" t="n"/>
      <c r="I32" s="29" t="n"/>
      <c r="J32" s="22" t="n"/>
      <c r="K32" s="22" t="n"/>
      <c r="L32" s="13">
        <f>IF(C32="","",IFERROR(VLOOKUP(C32,Anlagen!$A$7:$I$106,9,FALSE),""))</f>
        <v/>
      </c>
      <c r="M32" s="30">
        <f>IF(OR(B32="",C32="",G32="",L32=""),"",IFERROR(SUMIFS($G$7:$G$106,$C$7:$C$106,C32,$B$7:$B$106,B32)/L32,""))</f>
        <v/>
      </c>
      <c r="N32" s="12">
        <f>IF(A32="","",IF(OR(B32="",C32="",G32=""),"Eingabe fehlt",IF(L32="","Anlage prüfen",IFERROR(IF(OR(IF(M32="",FALSE,M32&gt;=VLOOKUP(C32,Anlagen!$A$7:$G$106,7,FALSE)),IF(H32="",FALSE,H32&gt;=Zusammenfassung!$B$10),IF(I32="",FALSE,I32&gt;=Zusammenfassung!$B$11)),"Engpass prüfen","Unauffällig"),"Eingabe prüfen"))))</f>
        <v/>
      </c>
      <c r="O32" s="12">
        <f>IF(A32="","",IFERROR(IF(COUNTIF($A$7:$A$106,A32)&gt;1,"Doppelte ID",IF(OR(B32="",C32="",D32="",E32="",F32="",G32=""),"Pflichtwert fehlt",IF(WEEKDAY(B32,2)&lt;&gt;1,"Woche prüfen","Plausibel"))),"Eingabe prüfen"))</f>
        <v/>
      </c>
    </row>
    <row r="33">
      <c r="A33" s="22" t="n"/>
      <c r="B33" s="9" t="n"/>
      <c r="C33" s="22" t="n"/>
      <c r="D33" s="22" t="n"/>
      <c r="E33" s="22" t="n"/>
      <c r="F33" s="29" t="n"/>
      <c r="G33" s="10" t="n"/>
      <c r="H33" s="10" t="n"/>
      <c r="I33" s="29" t="n"/>
      <c r="J33" s="22" t="n"/>
      <c r="K33" s="22" t="n"/>
      <c r="L33" s="18">
        <f>IF(C33="","",IFERROR(VLOOKUP(C33,Anlagen!$A$7:$I$106,9,FALSE),""))</f>
        <v/>
      </c>
      <c r="M33" s="32">
        <f>IF(OR(B33="",C33="",G33="",L33=""),"",IFERROR(SUMIFS($G$7:$G$106,$C$7:$C$106,C33,$B$7:$B$106,B33)/L33,""))</f>
        <v/>
      </c>
      <c r="N33" s="17">
        <f>IF(A33="","",IF(OR(B33="",C33="",G33=""),"Eingabe fehlt",IF(L33="","Anlage prüfen",IFERROR(IF(OR(IF(M33="",FALSE,M33&gt;=VLOOKUP(C33,Anlagen!$A$7:$G$106,7,FALSE)),IF(H33="",FALSE,H33&gt;=Zusammenfassung!$B$10),IF(I33="",FALSE,I33&gt;=Zusammenfassung!$B$11)),"Engpass prüfen","Unauffällig"),"Eingabe prüfen"))))</f>
        <v/>
      </c>
      <c r="O33" s="17">
        <f>IF(A33="","",IFERROR(IF(COUNTIF($A$7:$A$106,A33)&gt;1,"Doppelte ID",IF(OR(B33="",C33="",D33="",E33="",F33="",G33=""),"Pflichtwert fehlt",IF(WEEKDAY(B33,2)&lt;&gt;1,"Woche prüfen","Plausibel"))),"Eingabe prüfen"))</f>
        <v/>
      </c>
    </row>
    <row r="34">
      <c r="A34" s="22" t="n"/>
      <c r="B34" s="9" t="n"/>
      <c r="C34" s="22" t="n"/>
      <c r="D34" s="22" t="n"/>
      <c r="E34" s="22" t="n"/>
      <c r="F34" s="29" t="n"/>
      <c r="G34" s="10" t="n"/>
      <c r="H34" s="10" t="n"/>
      <c r="I34" s="29" t="n"/>
      <c r="J34" s="22" t="n"/>
      <c r="K34" s="22" t="n"/>
      <c r="L34" s="13">
        <f>IF(C34="","",IFERROR(VLOOKUP(C34,Anlagen!$A$7:$I$106,9,FALSE),""))</f>
        <v/>
      </c>
      <c r="M34" s="30">
        <f>IF(OR(B34="",C34="",G34="",L34=""),"",IFERROR(SUMIFS($G$7:$G$106,$C$7:$C$106,C34,$B$7:$B$106,B34)/L34,""))</f>
        <v/>
      </c>
      <c r="N34" s="12">
        <f>IF(A34="","",IF(OR(B34="",C34="",G34=""),"Eingabe fehlt",IF(L34="","Anlage prüfen",IFERROR(IF(OR(IF(M34="",FALSE,M34&gt;=VLOOKUP(C34,Anlagen!$A$7:$G$106,7,FALSE)),IF(H34="",FALSE,H34&gt;=Zusammenfassung!$B$10),IF(I34="",FALSE,I34&gt;=Zusammenfassung!$B$11)),"Engpass prüfen","Unauffällig"),"Eingabe prüfen"))))</f>
        <v/>
      </c>
      <c r="O34" s="12">
        <f>IF(A34="","",IFERROR(IF(COUNTIF($A$7:$A$106,A34)&gt;1,"Doppelte ID",IF(OR(B34="",C34="",D34="",E34="",F34="",G34=""),"Pflichtwert fehlt",IF(WEEKDAY(B34,2)&lt;&gt;1,"Woche prüfen","Plausibel"))),"Eingabe prüfen"))</f>
        <v/>
      </c>
    </row>
    <row r="35">
      <c r="A35" s="22" t="n"/>
      <c r="B35" s="9" t="n"/>
      <c r="C35" s="22" t="n"/>
      <c r="D35" s="22" t="n"/>
      <c r="E35" s="22" t="n"/>
      <c r="F35" s="29" t="n"/>
      <c r="G35" s="10" t="n"/>
      <c r="H35" s="10" t="n"/>
      <c r="I35" s="29" t="n"/>
      <c r="J35" s="22" t="n"/>
      <c r="K35" s="22" t="n"/>
      <c r="L35" s="18">
        <f>IF(C35="","",IFERROR(VLOOKUP(C35,Anlagen!$A$7:$I$106,9,FALSE),""))</f>
        <v/>
      </c>
      <c r="M35" s="32">
        <f>IF(OR(B35="",C35="",G35="",L35=""),"",IFERROR(SUMIFS($G$7:$G$106,$C$7:$C$106,C35,$B$7:$B$106,B35)/L35,""))</f>
        <v/>
      </c>
      <c r="N35" s="17">
        <f>IF(A35="","",IF(OR(B35="",C35="",G35=""),"Eingabe fehlt",IF(L35="","Anlage prüfen",IFERROR(IF(OR(IF(M35="",FALSE,M35&gt;=VLOOKUP(C35,Anlagen!$A$7:$G$106,7,FALSE)),IF(H35="",FALSE,H35&gt;=Zusammenfassung!$B$10),IF(I35="",FALSE,I35&gt;=Zusammenfassung!$B$11)),"Engpass prüfen","Unauffällig"),"Eingabe prüfen"))))</f>
        <v/>
      </c>
      <c r="O35" s="17">
        <f>IF(A35="","",IFERROR(IF(COUNTIF($A$7:$A$106,A35)&gt;1,"Doppelte ID",IF(OR(B35="",C35="",D35="",E35="",F35="",G35=""),"Pflichtwert fehlt",IF(WEEKDAY(B35,2)&lt;&gt;1,"Woche prüfen","Plausibel"))),"Eingabe prüfen"))</f>
        <v/>
      </c>
    </row>
    <row r="36">
      <c r="A36" s="22" t="n"/>
      <c r="B36" s="9" t="n"/>
      <c r="C36" s="22" t="n"/>
      <c r="D36" s="22" t="n"/>
      <c r="E36" s="22" t="n"/>
      <c r="F36" s="29" t="n"/>
      <c r="G36" s="10" t="n"/>
      <c r="H36" s="10" t="n"/>
      <c r="I36" s="29" t="n"/>
      <c r="J36" s="22" t="n"/>
      <c r="K36" s="22" t="n"/>
      <c r="L36" s="13">
        <f>IF(C36="","",IFERROR(VLOOKUP(C36,Anlagen!$A$7:$I$106,9,FALSE),""))</f>
        <v/>
      </c>
      <c r="M36" s="30">
        <f>IF(OR(B36="",C36="",G36="",L36=""),"",IFERROR(SUMIFS($G$7:$G$106,$C$7:$C$106,C36,$B$7:$B$106,B36)/L36,""))</f>
        <v/>
      </c>
      <c r="N36" s="12">
        <f>IF(A36="","",IF(OR(B36="",C36="",G36=""),"Eingabe fehlt",IF(L36="","Anlage prüfen",IFERROR(IF(OR(IF(M36="",FALSE,M36&gt;=VLOOKUP(C36,Anlagen!$A$7:$G$106,7,FALSE)),IF(H36="",FALSE,H36&gt;=Zusammenfassung!$B$10),IF(I36="",FALSE,I36&gt;=Zusammenfassung!$B$11)),"Engpass prüfen","Unauffällig"),"Eingabe prüfen"))))</f>
        <v/>
      </c>
      <c r="O36" s="12">
        <f>IF(A36="","",IFERROR(IF(COUNTIF($A$7:$A$106,A36)&gt;1,"Doppelte ID",IF(OR(B36="",C36="",D36="",E36="",F36="",G36=""),"Pflichtwert fehlt",IF(WEEKDAY(B36,2)&lt;&gt;1,"Woche prüfen","Plausibel"))),"Eingabe prüfen"))</f>
        <v/>
      </c>
    </row>
    <row r="37">
      <c r="A37" s="22" t="n"/>
      <c r="B37" s="9" t="n"/>
      <c r="C37" s="22" t="n"/>
      <c r="D37" s="22" t="n"/>
      <c r="E37" s="22" t="n"/>
      <c r="F37" s="29" t="n"/>
      <c r="G37" s="10" t="n"/>
      <c r="H37" s="10" t="n"/>
      <c r="I37" s="29" t="n"/>
      <c r="J37" s="22" t="n"/>
      <c r="K37" s="22" t="n"/>
      <c r="L37" s="18">
        <f>IF(C37="","",IFERROR(VLOOKUP(C37,Anlagen!$A$7:$I$106,9,FALSE),""))</f>
        <v/>
      </c>
      <c r="M37" s="32">
        <f>IF(OR(B37="",C37="",G37="",L37=""),"",IFERROR(SUMIFS($G$7:$G$106,$C$7:$C$106,C37,$B$7:$B$106,B37)/L37,""))</f>
        <v/>
      </c>
      <c r="N37" s="17">
        <f>IF(A37="","",IF(OR(B37="",C37="",G37=""),"Eingabe fehlt",IF(L37="","Anlage prüfen",IFERROR(IF(OR(IF(M37="",FALSE,M37&gt;=VLOOKUP(C37,Anlagen!$A$7:$G$106,7,FALSE)),IF(H37="",FALSE,H37&gt;=Zusammenfassung!$B$10),IF(I37="",FALSE,I37&gt;=Zusammenfassung!$B$11)),"Engpass prüfen","Unauffällig"),"Eingabe prüfen"))))</f>
        <v/>
      </c>
      <c r="O37" s="17">
        <f>IF(A37="","",IFERROR(IF(COUNTIF($A$7:$A$106,A37)&gt;1,"Doppelte ID",IF(OR(B37="",C37="",D37="",E37="",F37="",G37=""),"Pflichtwert fehlt",IF(WEEKDAY(B37,2)&lt;&gt;1,"Woche prüfen","Plausibel"))),"Eingabe prüfen"))</f>
        <v/>
      </c>
    </row>
    <row r="38">
      <c r="A38" s="22" t="n"/>
      <c r="B38" s="9" t="n"/>
      <c r="C38" s="22" t="n"/>
      <c r="D38" s="22" t="n"/>
      <c r="E38" s="22" t="n"/>
      <c r="F38" s="29" t="n"/>
      <c r="G38" s="10" t="n"/>
      <c r="H38" s="10" t="n"/>
      <c r="I38" s="29" t="n"/>
      <c r="J38" s="22" t="n"/>
      <c r="K38" s="22" t="n"/>
      <c r="L38" s="13">
        <f>IF(C38="","",IFERROR(VLOOKUP(C38,Anlagen!$A$7:$I$106,9,FALSE),""))</f>
        <v/>
      </c>
      <c r="M38" s="30">
        <f>IF(OR(B38="",C38="",G38="",L38=""),"",IFERROR(SUMIFS($G$7:$G$106,$C$7:$C$106,C38,$B$7:$B$106,B38)/L38,""))</f>
        <v/>
      </c>
      <c r="N38" s="12">
        <f>IF(A38="","",IF(OR(B38="",C38="",G38=""),"Eingabe fehlt",IF(L38="","Anlage prüfen",IFERROR(IF(OR(IF(M38="",FALSE,M38&gt;=VLOOKUP(C38,Anlagen!$A$7:$G$106,7,FALSE)),IF(H38="",FALSE,H38&gt;=Zusammenfassung!$B$10),IF(I38="",FALSE,I38&gt;=Zusammenfassung!$B$11)),"Engpass prüfen","Unauffällig"),"Eingabe prüfen"))))</f>
        <v/>
      </c>
      <c r="O38" s="12">
        <f>IF(A38="","",IFERROR(IF(COUNTIF($A$7:$A$106,A38)&gt;1,"Doppelte ID",IF(OR(B38="",C38="",D38="",E38="",F38="",G38=""),"Pflichtwert fehlt",IF(WEEKDAY(B38,2)&lt;&gt;1,"Woche prüfen","Plausibel"))),"Eingabe prüfen"))</f>
        <v/>
      </c>
    </row>
    <row r="39">
      <c r="A39" s="22" t="n"/>
      <c r="B39" s="9" t="n"/>
      <c r="C39" s="22" t="n"/>
      <c r="D39" s="22" t="n"/>
      <c r="E39" s="22" t="n"/>
      <c r="F39" s="29" t="n"/>
      <c r="G39" s="10" t="n"/>
      <c r="H39" s="10" t="n"/>
      <c r="I39" s="29" t="n"/>
      <c r="J39" s="22" t="n"/>
      <c r="K39" s="22" t="n"/>
      <c r="L39" s="18">
        <f>IF(C39="","",IFERROR(VLOOKUP(C39,Anlagen!$A$7:$I$106,9,FALSE),""))</f>
        <v/>
      </c>
      <c r="M39" s="32">
        <f>IF(OR(B39="",C39="",G39="",L39=""),"",IFERROR(SUMIFS($G$7:$G$106,$C$7:$C$106,C39,$B$7:$B$106,B39)/L39,""))</f>
        <v/>
      </c>
      <c r="N39" s="17">
        <f>IF(A39="","",IF(OR(B39="",C39="",G39=""),"Eingabe fehlt",IF(L39="","Anlage prüfen",IFERROR(IF(OR(IF(M39="",FALSE,M39&gt;=VLOOKUP(C39,Anlagen!$A$7:$G$106,7,FALSE)),IF(H39="",FALSE,H39&gt;=Zusammenfassung!$B$10),IF(I39="",FALSE,I39&gt;=Zusammenfassung!$B$11)),"Engpass prüfen","Unauffällig"),"Eingabe prüfen"))))</f>
        <v/>
      </c>
      <c r="O39" s="17">
        <f>IF(A39="","",IFERROR(IF(COUNTIF($A$7:$A$106,A39)&gt;1,"Doppelte ID",IF(OR(B39="",C39="",D39="",E39="",F39="",G39=""),"Pflichtwert fehlt",IF(WEEKDAY(B39,2)&lt;&gt;1,"Woche prüfen","Plausibel"))),"Eingabe prüfen"))</f>
        <v/>
      </c>
    </row>
    <row r="40">
      <c r="A40" s="22" t="n"/>
      <c r="B40" s="9" t="n"/>
      <c r="C40" s="22" t="n"/>
      <c r="D40" s="22" t="n"/>
      <c r="E40" s="22" t="n"/>
      <c r="F40" s="29" t="n"/>
      <c r="G40" s="10" t="n"/>
      <c r="H40" s="10" t="n"/>
      <c r="I40" s="29" t="n"/>
      <c r="J40" s="22" t="n"/>
      <c r="K40" s="22" t="n"/>
      <c r="L40" s="13">
        <f>IF(C40="","",IFERROR(VLOOKUP(C40,Anlagen!$A$7:$I$106,9,FALSE),""))</f>
        <v/>
      </c>
      <c r="M40" s="30">
        <f>IF(OR(B40="",C40="",G40="",L40=""),"",IFERROR(SUMIFS($G$7:$G$106,$C$7:$C$106,C40,$B$7:$B$106,B40)/L40,""))</f>
        <v/>
      </c>
      <c r="N40" s="12">
        <f>IF(A40="","",IF(OR(B40="",C40="",G40=""),"Eingabe fehlt",IF(L40="","Anlage prüfen",IFERROR(IF(OR(IF(M40="",FALSE,M40&gt;=VLOOKUP(C40,Anlagen!$A$7:$G$106,7,FALSE)),IF(H40="",FALSE,H40&gt;=Zusammenfassung!$B$10),IF(I40="",FALSE,I40&gt;=Zusammenfassung!$B$11)),"Engpass prüfen","Unauffällig"),"Eingabe prüfen"))))</f>
        <v/>
      </c>
      <c r="O40" s="12">
        <f>IF(A40="","",IFERROR(IF(COUNTIF($A$7:$A$106,A40)&gt;1,"Doppelte ID",IF(OR(B40="",C40="",D40="",E40="",F40="",G40=""),"Pflichtwert fehlt",IF(WEEKDAY(B40,2)&lt;&gt;1,"Woche prüfen","Plausibel"))),"Eingabe prüfen"))</f>
        <v/>
      </c>
    </row>
    <row r="41">
      <c r="A41" s="22" t="n"/>
      <c r="B41" s="9" t="n"/>
      <c r="C41" s="22" t="n"/>
      <c r="D41" s="22" t="n"/>
      <c r="E41" s="22" t="n"/>
      <c r="F41" s="29" t="n"/>
      <c r="G41" s="10" t="n"/>
      <c r="H41" s="10" t="n"/>
      <c r="I41" s="29" t="n"/>
      <c r="J41" s="22" t="n"/>
      <c r="K41" s="22" t="n"/>
      <c r="L41" s="18">
        <f>IF(C41="","",IFERROR(VLOOKUP(C41,Anlagen!$A$7:$I$106,9,FALSE),""))</f>
        <v/>
      </c>
      <c r="M41" s="32">
        <f>IF(OR(B41="",C41="",G41="",L41=""),"",IFERROR(SUMIFS($G$7:$G$106,$C$7:$C$106,C41,$B$7:$B$106,B41)/L41,""))</f>
        <v/>
      </c>
      <c r="N41" s="17">
        <f>IF(A41="","",IF(OR(B41="",C41="",G41=""),"Eingabe fehlt",IF(L41="","Anlage prüfen",IFERROR(IF(OR(IF(M41="",FALSE,M41&gt;=VLOOKUP(C41,Anlagen!$A$7:$G$106,7,FALSE)),IF(H41="",FALSE,H41&gt;=Zusammenfassung!$B$10),IF(I41="",FALSE,I41&gt;=Zusammenfassung!$B$11)),"Engpass prüfen","Unauffällig"),"Eingabe prüfen"))))</f>
        <v/>
      </c>
      <c r="O41" s="17">
        <f>IF(A41="","",IFERROR(IF(COUNTIF($A$7:$A$106,A41)&gt;1,"Doppelte ID",IF(OR(B41="",C41="",D41="",E41="",F41="",G41=""),"Pflichtwert fehlt",IF(WEEKDAY(B41,2)&lt;&gt;1,"Woche prüfen","Plausibel"))),"Eingabe prüfen"))</f>
        <v/>
      </c>
    </row>
    <row r="42">
      <c r="A42" s="22" t="n"/>
      <c r="B42" s="9" t="n"/>
      <c r="C42" s="22" t="n"/>
      <c r="D42" s="22" t="n"/>
      <c r="E42" s="22" t="n"/>
      <c r="F42" s="29" t="n"/>
      <c r="G42" s="10" t="n"/>
      <c r="H42" s="10" t="n"/>
      <c r="I42" s="29" t="n"/>
      <c r="J42" s="22" t="n"/>
      <c r="K42" s="22" t="n"/>
      <c r="L42" s="13">
        <f>IF(C42="","",IFERROR(VLOOKUP(C42,Anlagen!$A$7:$I$106,9,FALSE),""))</f>
        <v/>
      </c>
      <c r="M42" s="30">
        <f>IF(OR(B42="",C42="",G42="",L42=""),"",IFERROR(SUMIFS($G$7:$G$106,$C$7:$C$106,C42,$B$7:$B$106,B42)/L42,""))</f>
        <v/>
      </c>
      <c r="N42" s="12">
        <f>IF(A42="","",IF(OR(B42="",C42="",G42=""),"Eingabe fehlt",IF(L42="","Anlage prüfen",IFERROR(IF(OR(IF(M42="",FALSE,M42&gt;=VLOOKUP(C42,Anlagen!$A$7:$G$106,7,FALSE)),IF(H42="",FALSE,H42&gt;=Zusammenfassung!$B$10),IF(I42="",FALSE,I42&gt;=Zusammenfassung!$B$11)),"Engpass prüfen","Unauffällig"),"Eingabe prüfen"))))</f>
        <v/>
      </c>
      <c r="O42" s="12">
        <f>IF(A42="","",IFERROR(IF(COUNTIF($A$7:$A$106,A42)&gt;1,"Doppelte ID",IF(OR(B42="",C42="",D42="",E42="",F42="",G42=""),"Pflichtwert fehlt",IF(WEEKDAY(B42,2)&lt;&gt;1,"Woche prüfen","Plausibel"))),"Eingabe prüfen"))</f>
        <v/>
      </c>
    </row>
    <row r="43">
      <c r="A43" s="22" t="n"/>
      <c r="B43" s="9" t="n"/>
      <c r="C43" s="22" t="n"/>
      <c r="D43" s="22" t="n"/>
      <c r="E43" s="22" t="n"/>
      <c r="F43" s="29" t="n"/>
      <c r="G43" s="10" t="n"/>
      <c r="H43" s="10" t="n"/>
      <c r="I43" s="29" t="n"/>
      <c r="J43" s="22" t="n"/>
      <c r="K43" s="22" t="n"/>
      <c r="L43" s="18">
        <f>IF(C43="","",IFERROR(VLOOKUP(C43,Anlagen!$A$7:$I$106,9,FALSE),""))</f>
        <v/>
      </c>
      <c r="M43" s="32">
        <f>IF(OR(B43="",C43="",G43="",L43=""),"",IFERROR(SUMIFS($G$7:$G$106,$C$7:$C$106,C43,$B$7:$B$106,B43)/L43,""))</f>
        <v/>
      </c>
      <c r="N43" s="17">
        <f>IF(A43="","",IF(OR(B43="",C43="",G43=""),"Eingabe fehlt",IF(L43="","Anlage prüfen",IFERROR(IF(OR(IF(M43="",FALSE,M43&gt;=VLOOKUP(C43,Anlagen!$A$7:$G$106,7,FALSE)),IF(H43="",FALSE,H43&gt;=Zusammenfassung!$B$10),IF(I43="",FALSE,I43&gt;=Zusammenfassung!$B$11)),"Engpass prüfen","Unauffällig"),"Eingabe prüfen"))))</f>
        <v/>
      </c>
      <c r="O43" s="17">
        <f>IF(A43="","",IFERROR(IF(COUNTIF($A$7:$A$106,A43)&gt;1,"Doppelte ID",IF(OR(B43="",C43="",D43="",E43="",F43="",G43=""),"Pflichtwert fehlt",IF(WEEKDAY(B43,2)&lt;&gt;1,"Woche prüfen","Plausibel"))),"Eingabe prüfen"))</f>
        <v/>
      </c>
    </row>
    <row r="44">
      <c r="A44" s="22" t="n"/>
      <c r="B44" s="9" t="n"/>
      <c r="C44" s="22" t="n"/>
      <c r="D44" s="22" t="n"/>
      <c r="E44" s="22" t="n"/>
      <c r="F44" s="29" t="n"/>
      <c r="G44" s="10" t="n"/>
      <c r="H44" s="10" t="n"/>
      <c r="I44" s="29" t="n"/>
      <c r="J44" s="22" t="n"/>
      <c r="K44" s="22" t="n"/>
      <c r="L44" s="13">
        <f>IF(C44="","",IFERROR(VLOOKUP(C44,Anlagen!$A$7:$I$106,9,FALSE),""))</f>
        <v/>
      </c>
      <c r="M44" s="30">
        <f>IF(OR(B44="",C44="",G44="",L44=""),"",IFERROR(SUMIFS($G$7:$G$106,$C$7:$C$106,C44,$B$7:$B$106,B44)/L44,""))</f>
        <v/>
      </c>
      <c r="N44" s="12">
        <f>IF(A44="","",IF(OR(B44="",C44="",G44=""),"Eingabe fehlt",IF(L44="","Anlage prüfen",IFERROR(IF(OR(IF(M44="",FALSE,M44&gt;=VLOOKUP(C44,Anlagen!$A$7:$G$106,7,FALSE)),IF(H44="",FALSE,H44&gt;=Zusammenfassung!$B$10),IF(I44="",FALSE,I44&gt;=Zusammenfassung!$B$11)),"Engpass prüfen","Unauffällig"),"Eingabe prüfen"))))</f>
        <v/>
      </c>
      <c r="O44" s="12">
        <f>IF(A44="","",IFERROR(IF(COUNTIF($A$7:$A$106,A44)&gt;1,"Doppelte ID",IF(OR(B44="",C44="",D44="",E44="",F44="",G44=""),"Pflichtwert fehlt",IF(WEEKDAY(B44,2)&lt;&gt;1,"Woche prüfen","Plausibel"))),"Eingabe prüfen"))</f>
        <v/>
      </c>
    </row>
    <row r="45">
      <c r="A45" s="22" t="n"/>
      <c r="B45" s="9" t="n"/>
      <c r="C45" s="22" t="n"/>
      <c r="D45" s="22" t="n"/>
      <c r="E45" s="22" t="n"/>
      <c r="F45" s="29" t="n"/>
      <c r="G45" s="10" t="n"/>
      <c r="H45" s="10" t="n"/>
      <c r="I45" s="29" t="n"/>
      <c r="J45" s="22" t="n"/>
      <c r="K45" s="22" t="n"/>
      <c r="L45" s="18">
        <f>IF(C45="","",IFERROR(VLOOKUP(C45,Anlagen!$A$7:$I$106,9,FALSE),""))</f>
        <v/>
      </c>
      <c r="M45" s="32">
        <f>IF(OR(B45="",C45="",G45="",L45=""),"",IFERROR(SUMIFS($G$7:$G$106,$C$7:$C$106,C45,$B$7:$B$106,B45)/L45,""))</f>
        <v/>
      </c>
      <c r="N45" s="17">
        <f>IF(A45="","",IF(OR(B45="",C45="",G45=""),"Eingabe fehlt",IF(L45="","Anlage prüfen",IFERROR(IF(OR(IF(M45="",FALSE,M45&gt;=VLOOKUP(C45,Anlagen!$A$7:$G$106,7,FALSE)),IF(H45="",FALSE,H45&gt;=Zusammenfassung!$B$10),IF(I45="",FALSE,I45&gt;=Zusammenfassung!$B$11)),"Engpass prüfen","Unauffällig"),"Eingabe prüfen"))))</f>
        <v/>
      </c>
      <c r="O45" s="17">
        <f>IF(A45="","",IFERROR(IF(COUNTIF($A$7:$A$106,A45)&gt;1,"Doppelte ID",IF(OR(B45="",C45="",D45="",E45="",F45="",G45=""),"Pflichtwert fehlt",IF(WEEKDAY(B45,2)&lt;&gt;1,"Woche prüfen","Plausibel"))),"Eingabe prüfen"))</f>
        <v/>
      </c>
    </row>
    <row r="46">
      <c r="A46" s="22" t="n"/>
      <c r="B46" s="9" t="n"/>
      <c r="C46" s="22" t="n"/>
      <c r="D46" s="22" t="n"/>
      <c r="E46" s="22" t="n"/>
      <c r="F46" s="29" t="n"/>
      <c r="G46" s="10" t="n"/>
      <c r="H46" s="10" t="n"/>
      <c r="I46" s="29" t="n"/>
      <c r="J46" s="22" t="n"/>
      <c r="K46" s="22" t="n"/>
      <c r="L46" s="13">
        <f>IF(C46="","",IFERROR(VLOOKUP(C46,Anlagen!$A$7:$I$106,9,FALSE),""))</f>
        <v/>
      </c>
      <c r="M46" s="30">
        <f>IF(OR(B46="",C46="",G46="",L46=""),"",IFERROR(SUMIFS($G$7:$G$106,$C$7:$C$106,C46,$B$7:$B$106,B46)/L46,""))</f>
        <v/>
      </c>
      <c r="N46" s="12">
        <f>IF(A46="","",IF(OR(B46="",C46="",G46=""),"Eingabe fehlt",IF(L46="","Anlage prüfen",IFERROR(IF(OR(IF(M46="",FALSE,M46&gt;=VLOOKUP(C46,Anlagen!$A$7:$G$106,7,FALSE)),IF(H46="",FALSE,H46&gt;=Zusammenfassung!$B$10),IF(I46="",FALSE,I46&gt;=Zusammenfassung!$B$11)),"Engpass prüfen","Unauffällig"),"Eingabe prüfen"))))</f>
        <v/>
      </c>
      <c r="O46" s="12">
        <f>IF(A46="","",IFERROR(IF(COUNTIF($A$7:$A$106,A46)&gt;1,"Doppelte ID",IF(OR(B46="",C46="",D46="",E46="",F46="",G46=""),"Pflichtwert fehlt",IF(WEEKDAY(B46,2)&lt;&gt;1,"Woche prüfen","Plausibel"))),"Eingabe prüfen"))</f>
        <v/>
      </c>
    </row>
    <row r="47">
      <c r="A47" s="22" t="n"/>
      <c r="B47" s="9" t="n"/>
      <c r="C47" s="22" t="n"/>
      <c r="D47" s="22" t="n"/>
      <c r="E47" s="22" t="n"/>
      <c r="F47" s="29" t="n"/>
      <c r="G47" s="10" t="n"/>
      <c r="H47" s="10" t="n"/>
      <c r="I47" s="29" t="n"/>
      <c r="J47" s="22" t="n"/>
      <c r="K47" s="22" t="n"/>
      <c r="L47" s="18">
        <f>IF(C47="","",IFERROR(VLOOKUP(C47,Anlagen!$A$7:$I$106,9,FALSE),""))</f>
        <v/>
      </c>
      <c r="M47" s="32">
        <f>IF(OR(B47="",C47="",G47="",L47=""),"",IFERROR(SUMIFS($G$7:$G$106,$C$7:$C$106,C47,$B$7:$B$106,B47)/L47,""))</f>
        <v/>
      </c>
      <c r="N47" s="17">
        <f>IF(A47="","",IF(OR(B47="",C47="",G47=""),"Eingabe fehlt",IF(L47="","Anlage prüfen",IFERROR(IF(OR(IF(M47="",FALSE,M47&gt;=VLOOKUP(C47,Anlagen!$A$7:$G$106,7,FALSE)),IF(H47="",FALSE,H47&gt;=Zusammenfassung!$B$10),IF(I47="",FALSE,I47&gt;=Zusammenfassung!$B$11)),"Engpass prüfen","Unauffällig"),"Eingabe prüfen"))))</f>
        <v/>
      </c>
      <c r="O47" s="17">
        <f>IF(A47="","",IFERROR(IF(COUNTIF($A$7:$A$106,A47)&gt;1,"Doppelte ID",IF(OR(B47="",C47="",D47="",E47="",F47="",G47=""),"Pflichtwert fehlt",IF(WEEKDAY(B47,2)&lt;&gt;1,"Woche prüfen","Plausibel"))),"Eingabe prüfen"))</f>
        <v/>
      </c>
    </row>
    <row r="48">
      <c r="A48" s="22" t="n"/>
      <c r="B48" s="9" t="n"/>
      <c r="C48" s="22" t="n"/>
      <c r="D48" s="22" t="n"/>
      <c r="E48" s="22" t="n"/>
      <c r="F48" s="29" t="n"/>
      <c r="G48" s="10" t="n"/>
      <c r="H48" s="10" t="n"/>
      <c r="I48" s="29" t="n"/>
      <c r="J48" s="22" t="n"/>
      <c r="K48" s="22" t="n"/>
      <c r="L48" s="13">
        <f>IF(C48="","",IFERROR(VLOOKUP(C48,Anlagen!$A$7:$I$106,9,FALSE),""))</f>
        <v/>
      </c>
      <c r="M48" s="30">
        <f>IF(OR(B48="",C48="",G48="",L48=""),"",IFERROR(SUMIFS($G$7:$G$106,$C$7:$C$106,C48,$B$7:$B$106,B48)/L48,""))</f>
        <v/>
      </c>
      <c r="N48" s="12">
        <f>IF(A48="","",IF(OR(B48="",C48="",G48=""),"Eingabe fehlt",IF(L48="","Anlage prüfen",IFERROR(IF(OR(IF(M48="",FALSE,M48&gt;=VLOOKUP(C48,Anlagen!$A$7:$G$106,7,FALSE)),IF(H48="",FALSE,H48&gt;=Zusammenfassung!$B$10),IF(I48="",FALSE,I48&gt;=Zusammenfassung!$B$11)),"Engpass prüfen","Unauffällig"),"Eingabe prüfen"))))</f>
        <v/>
      </c>
      <c r="O48" s="12">
        <f>IF(A48="","",IFERROR(IF(COUNTIF($A$7:$A$106,A48)&gt;1,"Doppelte ID",IF(OR(B48="",C48="",D48="",E48="",F48="",G48=""),"Pflichtwert fehlt",IF(WEEKDAY(B48,2)&lt;&gt;1,"Woche prüfen","Plausibel"))),"Eingabe prüfen"))</f>
        <v/>
      </c>
    </row>
    <row r="49">
      <c r="A49" s="22" t="n"/>
      <c r="B49" s="9" t="n"/>
      <c r="C49" s="22" t="n"/>
      <c r="D49" s="22" t="n"/>
      <c r="E49" s="22" t="n"/>
      <c r="F49" s="29" t="n"/>
      <c r="G49" s="10" t="n"/>
      <c r="H49" s="10" t="n"/>
      <c r="I49" s="29" t="n"/>
      <c r="J49" s="22" t="n"/>
      <c r="K49" s="22" t="n"/>
      <c r="L49" s="18">
        <f>IF(C49="","",IFERROR(VLOOKUP(C49,Anlagen!$A$7:$I$106,9,FALSE),""))</f>
        <v/>
      </c>
      <c r="M49" s="32">
        <f>IF(OR(B49="",C49="",G49="",L49=""),"",IFERROR(SUMIFS($G$7:$G$106,$C$7:$C$106,C49,$B$7:$B$106,B49)/L49,""))</f>
        <v/>
      </c>
      <c r="N49" s="17">
        <f>IF(A49="","",IF(OR(B49="",C49="",G49=""),"Eingabe fehlt",IF(L49="","Anlage prüfen",IFERROR(IF(OR(IF(M49="",FALSE,M49&gt;=VLOOKUP(C49,Anlagen!$A$7:$G$106,7,FALSE)),IF(H49="",FALSE,H49&gt;=Zusammenfassung!$B$10),IF(I49="",FALSE,I49&gt;=Zusammenfassung!$B$11)),"Engpass prüfen","Unauffällig"),"Eingabe prüfen"))))</f>
        <v/>
      </c>
      <c r="O49" s="17">
        <f>IF(A49="","",IFERROR(IF(COUNTIF($A$7:$A$106,A49)&gt;1,"Doppelte ID",IF(OR(B49="",C49="",D49="",E49="",F49="",G49=""),"Pflichtwert fehlt",IF(WEEKDAY(B49,2)&lt;&gt;1,"Woche prüfen","Plausibel"))),"Eingabe prüfen"))</f>
        <v/>
      </c>
    </row>
    <row r="50">
      <c r="A50" s="22" t="n"/>
      <c r="B50" s="9" t="n"/>
      <c r="C50" s="22" t="n"/>
      <c r="D50" s="22" t="n"/>
      <c r="E50" s="22" t="n"/>
      <c r="F50" s="29" t="n"/>
      <c r="G50" s="10" t="n"/>
      <c r="H50" s="10" t="n"/>
      <c r="I50" s="29" t="n"/>
      <c r="J50" s="22" t="n"/>
      <c r="K50" s="22" t="n"/>
      <c r="L50" s="13">
        <f>IF(C50="","",IFERROR(VLOOKUP(C50,Anlagen!$A$7:$I$106,9,FALSE),""))</f>
        <v/>
      </c>
      <c r="M50" s="30">
        <f>IF(OR(B50="",C50="",G50="",L50=""),"",IFERROR(SUMIFS($G$7:$G$106,$C$7:$C$106,C50,$B$7:$B$106,B50)/L50,""))</f>
        <v/>
      </c>
      <c r="N50" s="12">
        <f>IF(A50="","",IF(OR(B50="",C50="",G50=""),"Eingabe fehlt",IF(L50="","Anlage prüfen",IFERROR(IF(OR(IF(M50="",FALSE,M50&gt;=VLOOKUP(C50,Anlagen!$A$7:$G$106,7,FALSE)),IF(H50="",FALSE,H50&gt;=Zusammenfassung!$B$10),IF(I50="",FALSE,I50&gt;=Zusammenfassung!$B$11)),"Engpass prüfen","Unauffällig"),"Eingabe prüfen"))))</f>
        <v/>
      </c>
      <c r="O50" s="12">
        <f>IF(A50="","",IFERROR(IF(COUNTIF($A$7:$A$106,A50)&gt;1,"Doppelte ID",IF(OR(B50="",C50="",D50="",E50="",F50="",G50=""),"Pflichtwert fehlt",IF(WEEKDAY(B50,2)&lt;&gt;1,"Woche prüfen","Plausibel"))),"Eingabe prüfen"))</f>
        <v/>
      </c>
    </row>
    <row r="51">
      <c r="A51" s="22" t="n"/>
      <c r="B51" s="9" t="n"/>
      <c r="C51" s="22" t="n"/>
      <c r="D51" s="22" t="n"/>
      <c r="E51" s="22" t="n"/>
      <c r="F51" s="29" t="n"/>
      <c r="G51" s="10" t="n"/>
      <c r="H51" s="10" t="n"/>
      <c r="I51" s="29" t="n"/>
      <c r="J51" s="22" t="n"/>
      <c r="K51" s="22" t="n"/>
      <c r="L51" s="18">
        <f>IF(C51="","",IFERROR(VLOOKUP(C51,Anlagen!$A$7:$I$106,9,FALSE),""))</f>
        <v/>
      </c>
      <c r="M51" s="32">
        <f>IF(OR(B51="",C51="",G51="",L51=""),"",IFERROR(SUMIFS($G$7:$G$106,$C$7:$C$106,C51,$B$7:$B$106,B51)/L51,""))</f>
        <v/>
      </c>
      <c r="N51" s="17">
        <f>IF(A51="","",IF(OR(B51="",C51="",G51=""),"Eingabe fehlt",IF(L51="","Anlage prüfen",IFERROR(IF(OR(IF(M51="",FALSE,M51&gt;=VLOOKUP(C51,Anlagen!$A$7:$G$106,7,FALSE)),IF(H51="",FALSE,H51&gt;=Zusammenfassung!$B$10),IF(I51="",FALSE,I51&gt;=Zusammenfassung!$B$11)),"Engpass prüfen","Unauffällig"),"Eingabe prüfen"))))</f>
        <v/>
      </c>
      <c r="O51" s="17">
        <f>IF(A51="","",IFERROR(IF(COUNTIF($A$7:$A$106,A51)&gt;1,"Doppelte ID",IF(OR(B51="",C51="",D51="",E51="",F51="",G51=""),"Pflichtwert fehlt",IF(WEEKDAY(B51,2)&lt;&gt;1,"Woche prüfen","Plausibel"))),"Eingabe prüfen"))</f>
        <v/>
      </c>
    </row>
    <row r="52">
      <c r="A52" s="22" t="n"/>
      <c r="B52" s="9" t="n"/>
      <c r="C52" s="22" t="n"/>
      <c r="D52" s="22" t="n"/>
      <c r="E52" s="22" t="n"/>
      <c r="F52" s="29" t="n"/>
      <c r="G52" s="10" t="n"/>
      <c r="H52" s="10" t="n"/>
      <c r="I52" s="29" t="n"/>
      <c r="J52" s="22" t="n"/>
      <c r="K52" s="22" t="n"/>
      <c r="L52" s="13">
        <f>IF(C52="","",IFERROR(VLOOKUP(C52,Anlagen!$A$7:$I$106,9,FALSE),""))</f>
        <v/>
      </c>
      <c r="M52" s="30">
        <f>IF(OR(B52="",C52="",G52="",L52=""),"",IFERROR(SUMIFS($G$7:$G$106,$C$7:$C$106,C52,$B$7:$B$106,B52)/L52,""))</f>
        <v/>
      </c>
      <c r="N52" s="12">
        <f>IF(A52="","",IF(OR(B52="",C52="",G52=""),"Eingabe fehlt",IF(L52="","Anlage prüfen",IFERROR(IF(OR(IF(M52="",FALSE,M52&gt;=VLOOKUP(C52,Anlagen!$A$7:$G$106,7,FALSE)),IF(H52="",FALSE,H52&gt;=Zusammenfassung!$B$10),IF(I52="",FALSE,I52&gt;=Zusammenfassung!$B$11)),"Engpass prüfen","Unauffällig"),"Eingabe prüfen"))))</f>
        <v/>
      </c>
      <c r="O52" s="12">
        <f>IF(A52="","",IFERROR(IF(COUNTIF($A$7:$A$106,A52)&gt;1,"Doppelte ID",IF(OR(B52="",C52="",D52="",E52="",F52="",G52=""),"Pflichtwert fehlt",IF(WEEKDAY(B52,2)&lt;&gt;1,"Woche prüfen","Plausibel"))),"Eingabe prüfen"))</f>
        <v/>
      </c>
    </row>
    <row r="53">
      <c r="A53" s="22" t="n"/>
      <c r="B53" s="9" t="n"/>
      <c r="C53" s="22" t="n"/>
      <c r="D53" s="22" t="n"/>
      <c r="E53" s="22" t="n"/>
      <c r="F53" s="29" t="n"/>
      <c r="G53" s="10" t="n"/>
      <c r="H53" s="10" t="n"/>
      <c r="I53" s="29" t="n"/>
      <c r="J53" s="22" t="n"/>
      <c r="K53" s="22" t="n"/>
      <c r="L53" s="18">
        <f>IF(C53="","",IFERROR(VLOOKUP(C53,Anlagen!$A$7:$I$106,9,FALSE),""))</f>
        <v/>
      </c>
      <c r="M53" s="32">
        <f>IF(OR(B53="",C53="",G53="",L53=""),"",IFERROR(SUMIFS($G$7:$G$106,$C$7:$C$106,C53,$B$7:$B$106,B53)/L53,""))</f>
        <v/>
      </c>
      <c r="N53" s="17">
        <f>IF(A53="","",IF(OR(B53="",C53="",G53=""),"Eingabe fehlt",IF(L53="","Anlage prüfen",IFERROR(IF(OR(IF(M53="",FALSE,M53&gt;=VLOOKUP(C53,Anlagen!$A$7:$G$106,7,FALSE)),IF(H53="",FALSE,H53&gt;=Zusammenfassung!$B$10),IF(I53="",FALSE,I53&gt;=Zusammenfassung!$B$11)),"Engpass prüfen","Unauffällig"),"Eingabe prüfen"))))</f>
        <v/>
      </c>
      <c r="O53" s="17">
        <f>IF(A53="","",IFERROR(IF(COUNTIF($A$7:$A$106,A53)&gt;1,"Doppelte ID",IF(OR(B53="",C53="",D53="",E53="",F53="",G53=""),"Pflichtwert fehlt",IF(WEEKDAY(B53,2)&lt;&gt;1,"Woche prüfen","Plausibel"))),"Eingabe prüfen"))</f>
        <v/>
      </c>
    </row>
    <row r="54">
      <c r="A54" s="22" t="n"/>
      <c r="B54" s="9" t="n"/>
      <c r="C54" s="22" t="n"/>
      <c r="D54" s="22" t="n"/>
      <c r="E54" s="22" t="n"/>
      <c r="F54" s="29" t="n"/>
      <c r="G54" s="10" t="n"/>
      <c r="H54" s="10" t="n"/>
      <c r="I54" s="29" t="n"/>
      <c r="J54" s="22" t="n"/>
      <c r="K54" s="22" t="n"/>
      <c r="L54" s="13">
        <f>IF(C54="","",IFERROR(VLOOKUP(C54,Anlagen!$A$7:$I$106,9,FALSE),""))</f>
        <v/>
      </c>
      <c r="M54" s="30">
        <f>IF(OR(B54="",C54="",G54="",L54=""),"",IFERROR(SUMIFS($G$7:$G$106,$C$7:$C$106,C54,$B$7:$B$106,B54)/L54,""))</f>
        <v/>
      </c>
      <c r="N54" s="12">
        <f>IF(A54="","",IF(OR(B54="",C54="",G54=""),"Eingabe fehlt",IF(L54="","Anlage prüfen",IFERROR(IF(OR(IF(M54="",FALSE,M54&gt;=VLOOKUP(C54,Anlagen!$A$7:$G$106,7,FALSE)),IF(H54="",FALSE,H54&gt;=Zusammenfassung!$B$10),IF(I54="",FALSE,I54&gt;=Zusammenfassung!$B$11)),"Engpass prüfen","Unauffällig"),"Eingabe prüfen"))))</f>
        <v/>
      </c>
      <c r="O54" s="12">
        <f>IF(A54="","",IFERROR(IF(COUNTIF($A$7:$A$106,A54)&gt;1,"Doppelte ID",IF(OR(B54="",C54="",D54="",E54="",F54="",G54=""),"Pflichtwert fehlt",IF(WEEKDAY(B54,2)&lt;&gt;1,"Woche prüfen","Plausibel"))),"Eingabe prüfen"))</f>
        <v/>
      </c>
    </row>
    <row r="55">
      <c r="A55" s="22" t="n"/>
      <c r="B55" s="9" t="n"/>
      <c r="C55" s="22" t="n"/>
      <c r="D55" s="22" t="n"/>
      <c r="E55" s="22" t="n"/>
      <c r="F55" s="29" t="n"/>
      <c r="G55" s="10" t="n"/>
      <c r="H55" s="10" t="n"/>
      <c r="I55" s="29" t="n"/>
      <c r="J55" s="22" t="n"/>
      <c r="K55" s="22" t="n"/>
      <c r="L55" s="18">
        <f>IF(C55="","",IFERROR(VLOOKUP(C55,Anlagen!$A$7:$I$106,9,FALSE),""))</f>
        <v/>
      </c>
      <c r="M55" s="32">
        <f>IF(OR(B55="",C55="",G55="",L55=""),"",IFERROR(SUMIFS($G$7:$G$106,$C$7:$C$106,C55,$B$7:$B$106,B55)/L55,""))</f>
        <v/>
      </c>
      <c r="N55" s="17">
        <f>IF(A55="","",IF(OR(B55="",C55="",G55=""),"Eingabe fehlt",IF(L55="","Anlage prüfen",IFERROR(IF(OR(IF(M55="",FALSE,M55&gt;=VLOOKUP(C55,Anlagen!$A$7:$G$106,7,FALSE)),IF(H55="",FALSE,H55&gt;=Zusammenfassung!$B$10),IF(I55="",FALSE,I55&gt;=Zusammenfassung!$B$11)),"Engpass prüfen","Unauffällig"),"Eingabe prüfen"))))</f>
        <v/>
      </c>
      <c r="O55" s="17">
        <f>IF(A55="","",IFERROR(IF(COUNTIF($A$7:$A$106,A55)&gt;1,"Doppelte ID",IF(OR(B55="",C55="",D55="",E55="",F55="",G55=""),"Pflichtwert fehlt",IF(WEEKDAY(B55,2)&lt;&gt;1,"Woche prüfen","Plausibel"))),"Eingabe prüfen"))</f>
        <v/>
      </c>
    </row>
    <row r="56">
      <c r="A56" s="22" t="n"/>
      <c r="B56" s="9" t="n"/>
      <c r="C56" s="22" t="n"/>
      <c r="D56" s="22" t="n"/>
      <c r="E56" s="22" t="n"/>
      <c r="F56" s="29" t="n"/>
      <c r="G56" s="10" t="n"/>
      <c r="H56" s="10" t="n"/>
      <c r="I56" s="29" t="n"/>
      <c r="J56" s="22" t="n"/>
      <c r="K56" s="22" t="n"/>
      <c r="L56" s="13">
        <f>IF(C56="","",IFERROR(VLOOKUP(C56,Anlagen!$A$7:$I$106,9,FALSE),""))</f>
        <v/>
      </c>
      <c r="M56" s="30">
        <f>IF(OR(B56="",C56="",G56="",L56=""),"",IFERROR(SUMIFS($G$7:$G$106,$C$7:$C$106,C56,$B$7:$B$106,B56)/L56,""))</f>
        <v/>
      </c>
      <c r="N56" s="12">
        <f>IF(A56="","",IF(OR(B56="",C56="",G56=""),"Eingabe fehlt",IF(L56="","Anlage prüfen",IFERROR(IF(OR(IF(M56="",FALSE,M56&gt;=VLOOKUP(C56,Anlagen!$A$7:$G$106,7,FALSE)),IF(H56="",FALSE,H56&gt;=Zusammenfassung!$B$10),IF(I56="",FALSE,I56&gt;=Zusammenfassung!$B$11)),"Engpass prüfen","Unauffällig"),"Eingabe prüfen"))))</f>
        <v/>
      </c>
      <c r="O56" s="12">
        <f>IF(A56="","",IFERROR(IF(COUNTIF($A$7:$A$106,A56)&gt;1,"Doppelte ID",IF(OR(B56="",C56="",D56="",E56="",F56="",G56=""),"Pflichtwert fehlt",IF(WEEKDAY(B56,2)&lt;&gt;1,"Woche prüfen","Plausibel"))),"Eingabe prüfen"))</f>
        <v/>
      </c>
    </row>
    <row r="57">
      <c r="A57" s="22" t="n"/>
      <c r="B57" s="9" t="n"/>
      <c r="C57" s="22" t="n"/>
      <c r="D57" s="22" t="n"/>
      <c r="E57" s="22" t="n"/>
      <c r="F57" s="29" t="n"/>
      <c r="G57" s="10" t="n"/>
      <c r="H57" s="10" t="n"/>
      <c r="I57" s="29" t="n"/>
      <c r="J57" s="22" t="n"/>
      <c r="K57" s="22" t="n"/>
      <c r="L57" s="18">
        <f>IF(C57="","",IFERROR(VLOOKUP(C57,Anlagen!$A$7:$I$106,9,FALSE),""))</f>
        <v/>
      </c>
      <c r="M57" s="32">
        <f>IF(OR(B57="",C57="",G57="",L57=""),"",IFERROR(SUMIFS($G$7:$G$106,$C$7:$C$106,C57,$B$7:$B$106,B57)/L57,""))</f>
        <v/>
      </c>
      <c r="N57" s="17">
        <f>IF(A57="","",IF(OR(B57="",C57="",G57=""),"Eingabe fehlt",IF(L57="","Anlage prüfen",IFERROR(IF(OR(IF(M57="",FALSE,M57&gt;=VLOOKUP(C57,Anlagen!$A$7:$G$106,7,FALSE)),IF(H57="",FALSE,H57&gt;=Zusammenfassung!$B$10),IF(I57="",FALSE,I57&gt;=Zusammenfassung!$B$11)),"Engpass prüfen","Unauffällig"),"Eingabe prüfen"))))</f>
        <v/>
      </c>
      <c r="O57" s="17">
        <f>IF(A57="","",IFERROR(IF(COUNTIF($A$7:$A$106,A57)&gt;1,"Doppelte ID",IF(OR(B57="",C57="",D57="",E57="",F57="",G57=""),"Pflichtwert fehlt",IF(WEEKDAY(B57,2)&lt;&gt;1,"Woche prüfen","Plausibel"))),"Eingabe prüfen"))</f>
        <v/>
      </c>
    </row>
    <row r="58">
      <c r="A58" s="22" t="n"/>
      <c r="B58" s="9" t="n"/>
      <c r="C58" s="22" t="n"/>
      <c r="D58" s="22" t="n"/>
      <c r="E58" s="22" t="n"/>
      <c r="F58" s="29" t="n"/>
      <c r="G58" s="10" t="n"/>
      <c r="H58" s="10" t="n"/>
      <c r="I58" s="29" t="n"/>
      <c r="J58" s="22" t="n"/>
      <c r="K58" s="22" t="n"/>
      <c r="L58" s="13">
        <f>IF(C58="","",IFERROR(VLOOKUP(C58,Anlagen!$A$7:$I$106,9,FALSE),""))</f>
        <v/>
      </c>
      <c r="M58" s="30">
        <f>IF(OR(B58="",C58="",G58="",L58=""),"",IFERROR(SUMIFS($G$7:$G$106,$C$7:$C$106,C58,$B$7:$B$106,B58)/L58,""))</f>
        <v/>
      </c>
      <c r="N58" s="12">
        <f>IF(A58="","",IF(OR(B58="",C58="",G58=""),"Eingabe fehlt",IF(L58="","Anlage prüfen",IFERROR(IF(OR(IF(M58="",FALSE,M58&gt;=VLOOKUP(C58,Anlagen!$A$7:$G$106,7,FALSE)),IF(H58="",FALSE,H58&gt;=Zusammenfassung!$B$10),IF(I58="",FALSE,I58&gt;=Zusammenfassung!$B$11)),"Engpass prüfen","Unauffällig"),"Eingabe prüfen"))))</f>
        <v/>
      </c>
      <c r="O58" s="12">
        <f>IF(A58="","",IFERROR(IF(COUNTIF($A$7:$A$106,A58)&gt;1,"Doppelte ID",IF(OR(B58="",C58="",D58="",E58="",F58="",G58=""),"Pflichtwert fehlt",IF(WEEKDAY(B58,2)&lt;&gt;1,"Woche prüfen","Plausibel"))),"Eingabe prüfen"))</f>
        <v/>
      </c>
    </row>
    <row r="59">
      <c r="A59" s="22" t="n"/>
      <c r="B59" s="9" t="n"/>
      <c r="C59" s="22" t="n"/>
      <c r="D59" s="22" t="n"/>
      <c r="E59" s="22" t="n"/>
      <c r="F59" s="29" t="n"/>
      <c r="G59" s="10" t="n"/>
      <c r="H59" s="10" t="n"/>
      <c r="I59" s="29" t="n"/>
      <c r="J59" s="22" t="n"/>
      <c r="K59" s="22" t="n"/>
      <c r="L59" s="18">
        <f>IF(C59="","",IFERROR(VLOOKUP(C59,Anlagen!$A$7:$I$106,9,FALSE),""))</f>
        <v/>
      </c>
      <c r="M59" s="32">
        <f>IF(OR(B59="",C59="",G59="",L59=""),"",IFERROR(SUMIFS($G$7:$G$106,$C$7:$C$106,C59,$B$7:$B$106,B59)/L59,""))</f>
        <v/>
      </c>
      <c r="N59" s="17">
        <f>IF(A59="","",IF(OR(B59="",C59="",G59=""),"Eingabe fehlt",IF(L59="","Anlage prüfen",IFERROR(IF(OR(IF(M59="",FALSE,M59&gt;=VLOOKUP(C59,Anlagen!$A$7:$G$106,7,FALSE)),IF(H59="",FALSE,H59&gt;=Zusammenfassung!$B$10),IF(I59="",FALSE,I59&gt;=Zusammenfassung!$B$11)),"Engpass prüfen","Unauffällig"),"Eingabe prüfen"))))</f>
        <v/>
      </c>
      <c r="O59" s="17">
        <f>IF(A59="","",IFERROR(IF(COUNTIF($A$7:$A$106,A59)&gt;1,"Doppelte ID",IF(OR(B59="",C59="",D59="",E59="",F59="",G59=""),"Pflichtwert fehlt",IF(WEEKDAY(B59,2)&lt;&gt;1,"Woche prüfen","Plausibel"))),"Eingabe prüfen"))</f>
        <v/>
      </c>
    </row>
    <row r="60">
      <c r="A60" s="22" t="n"/>
      <c r="B60" s="9" t="n"/>
      <c r="C60" s="22" t="n"/>
      <c r="D60" s="22" t="n"/>
      <c r="E60" s="22" t="n"/>
      <c r="F60" s="29" t="n"/>
      <c r="G60" s="10" t="n"/>
      <c r="H60" s="10" t="n"/>
      <c r="I60" s="29" t="n"/>
      <c r="J60" s="22" t="n"/>
      <c r="K60" s="22" t="n"/>
      <c r="L60" s="13">
        <f>IF(C60="","",IFERROR(VLOOKUP(C60,Anlagen!$A$7:$I$106,9,FALSE),""))</f>
        <v/>
      </c>
      <c r="M60" s="30">
        <f>IF(OR(B60="",C60="",G60="",L60=""),"",IFERROR(SUMIFS($G$7:$G$106,$C$7:$C$106,C60,$B$7:$B$106,B60)/L60,""))</f>
        <v/>
      </c>
      <c r="N60" s="12">
        <f>IF(A60="","",IF(OR(B60="",C60="",G60=""),"Eingabe fehlt",IF(L60="","Anlage prüfen",IFERROR(IF(OR(IF(M60="",FALSE,M60&gt;=VLOOKUP(C60,Anlagen!$A$7:$G$106,7,FALSE)),IF(H60="",FALSE,H60&gt;=Zusammenfassung!$B$10),IF(I60="",FALSE,I60&gt;=Zusammenfassung!$B$11)),"Engpass prüfen","Unauffällig"),"Eingabe prüfen"))))</f>
        <v/>
      </c>
      <c r="O60" s="12">
        <f>IF(A60="","",IFERROR(IF(COUNTIF($A$7:$A$106,A60)&gt;1,"Doppelte ID",IF(OR(B60="",C60="",D60="",E60="",F60="",G60=""),"Pflichtwert fehlt",IF(WEEKDAY(B60,2)&lt;&gt;1,"Woche prüfen","Plausibel"))),"Eingabe prüfen"))</f>
        <v/>
      </c>
    </row>
    <row r="61">
      <c r="A61" s="22" t="n"/>
      <c r="B61" s="9" t="n"/>
      <c r="C61" s="22" t="n"/>
      <c r="D61" s="22" t="n"/>
      <c r="E61" s="22" t="n"/>
      <c r="F61" s="29" t="n"/>
      <c r="G61" s="10" t="n"/>
      <c r="H61" s="10" t="n"/>
      <c r="I61" s="29" t="n"/>
      <c r="J61" s="22" t="n"/>
      <c r="K61" s="22" t="n"/>
      <c r="L61" s="18">
        <f>IF(C61="","",IFERROR(VLOOKUP(C61,Anlagen!$A$7:$I$106,9,FALSE),""))</f>
        <v/>
      </c>
      <c r="M61" s="32">
        <f>IF(OR(B61="",C61="",G61="",L61=""),"",IFERROR(SUMIFS($G$7:$G$106,$C$7:$C$106,C61,$B$7:$B$106,B61)/L61,""))</f>
        <v/>
      </c>
      <c r="N61" s="17">
        <f>IF(A61="","",IF(OR(B61="",C61="",G61=""),"Eingabe fehlt",IF(L61="","Anlage prüfen",IFERROR(IF(OR(IF(M61="",FALSE,M61&gt;=VLOOKUP(C61,Anlagen!$A$7:$G$106,7,FALSE)),IF(H61="",FALSE,H61&gt;=Zusammenfassung!$B$10),IF(I61="",FALSE,I61&gt;=Zusammenfassung!$B$11)),"Engpass prüfen","Unauffällig"),"Eingabe prüfen"))))</f>
        <v/>
      </c>
      <c r="O61" s="17">
        <f>IF(A61="","",IFERROR(IF(COUNTIF($A$7:$A$106,A61)&gt;1,"Doppelte ID",IF(OR(B61="",C61="",D61="",E61="",F61="",G61=""),"Pflichtwert fehlt",IF(WEEKDAY(B61,2)&lt;&gt;1,"Woche prüfen","Plausibel"))),"Eingabe prüfen"))</f>
        <v/>
      </c>
    </row>
    <row r="62">
      <c r="A62" s="22" t="n"/>
      <c r="B62" s="9" t="n"/>
      <c r="C62" s="22" t="n"/>
      <c r="D62" s="22" t="n"/>
      <c r="E62" s="22" t="n"/>
      <c r="F62" s="29" t="n"/>
      <c r="G62" s="10" t="n"/>
      <c r="H62" s="10" t="n"/>
      <c r="I62" s="29" t="n"/>
      <c r="J62" s="22" t="n"/>
      <c r="K62" s="22" t="n"/>
      <c r="L62" s="13">
        <f>IF(C62="","",IFERROR(VLOOKUP(C62,Anlagen!$A$7:$I$106,9,FALSE),""))</f>
        <v/>
      </c>
      <c r="M62" s="30">
        <f>IF(OR(B62="",C62="",G62="",L62=""),"",IFERROR(SUMIFS($G$7:$G$106,$C$7:$C$106,C62,$B$7:$B$106,B62)/L62,""))</f>
        <v/>
      </c>
      <c r="N62" s="12">
        <f>IF(A62="","",IF(OR(B62="",C62="",G62=""),"Eingabe fehlt",IF(L62="","Anlage prüfen",IFERROR(IF(OR(IF(M62="",FALSE,M62&gt;=VLOOKUP(C62,Anlagen!$A$7:$G$106,7,FALSE)),IF(H62="",FALSE,H62&gt;=Zusammenfassung!$B$10),IF(I62="",FALSE,I62&gt;=Zusammenfassung!$B$11)),"Engpass prüfen","Unauffällig"),"Eingabe prüfen"))))</f>
        <v/>
      </c>
      <c r="O62" s="12">
        <f>IF(A62="","",IFERROR(IF(COUNTIF($A$7:$A$106,A62)&gt;1,"Doppelte ID",IF(OR(B62="",C62="",D62="",E62="",F62="",G62=""),"Pflichtwert fehlt",IF(WEEKDAY(B62,2)&lt;&gt;1,"Woche prüfen","Plausibel"))),"Eingabe prüfen"))</f>
        <v/>
      </c>
    </row>
    <row r="63">
      <c r="A63" s="22" t="n"/>
      <c r="B63" s="9" t="n"/>
      <c r="C63" s="22" t="n"/>
      <c r="D63" s="22" t="n"/>
      <c r="E63" s="22" t="n"/>
      <c r="F63" s="29" t="n"/>
      <c r="G63" s="10" t="n"/>
      <c r="H63" s="10" t="n"/>
      <c r="I63" s="29" t="n"/>
      <c r="J63" s="22" t="n"/>
      <c r="K63" s="22" t="n"/>
      <c r="L63" s="18">
        <f>IF(C63="","",IFERROR(VLOOKUP(C63,Anlagen!$A$7:$I$106,9,FALSE),""))</f>
        <v/>
      </c>
      <c r="M63" s="32">
        <f>IF(OR(B63="",C63="",G63="",L63=""),"",IFERROR(SUMIFS($G$7:$G$106,$C$7:$C$106,C63,$B$7:$B$106,B63)/L63,""))</f>
        <v/>
      </c>
      <c r="N63" s="17">
        <f>IF(A63="","",IF(OR(B63="",C63="",G63=""),"Eingabe fehlt",IF(L63="","Anlage prüfen",IFERROR(IF(OR(IF(M63="",FALSE,M63&gt;=VLOOKUP(C63,Anlagen!$A$7:$G$106,7,FALSE)),IF(H63="",FALSE,H63&gt;=Zusammenfassung!$B$10),IF(I63="",FALSE,I63&gt;=Zusammenfassung!$B$11)),"Engpass prüfen","Unauffällig"),"Eingabe prüfen"))))</f>
        <v/>
      </c>
      <c r="O63" s="17">
        <f>IF(A63="","",IFERROR(IF(COUNTIF($A$7:$A$106,A63)&gt;1,"Doppelte ID",IF(OR(B63="",C63="",D63="",E63="",F63="",G63=""),"Pflichtwert fehlt",IF(WEEKDAY(B63,2)&lt;&gt;1,"Woche prüfen","Plausibel"))),"Eingabe prüfen"))</f>
        <v/>
      </c>
    </row>
    <row r="64">
      <c r="A64" s="22" t="n"/>
      <c r="B64" s="9" t="n"/>
      <c r="C64" s="22" t="n"/>
      <c r="D64" s="22" t="n"/>
      <c r="E64" s="22" t="n"/>
      <c r="F64" s="29" t="n"/>
      <c r="G64" s="10" t="n"/>
      <c r="H64" s="10" t="n"/>
      <c r="I64" s="29" t="n"/>
      <c r="J64" s="22" t="n"/>
      <c r="K64" s="22" t="n"/>
      <c r="L64" s="13">
        <f>IF(C64="","",IFERROR(VLOOKUP(C64,Anlagen!$A$7:$I$106,9,FALSE),""))</f>
        <v/>
      </c>
      <c r="M64" s="30">
        <f>IF(OR(B64="",C64="",G64="",L64=""),"",IFERROR(SUMIFS($G$7:$G$106,$C$7:$C$106,C64,$B$7:$B$106,B64)/L64,""))</f>
        <v/>
      </c>
      <c r="N64" s="12">
        <f>IF(A64="","",IF(OR(B64="",C64="",G64=""),"Eingabe fehlt",IF(L64="","Anlage prüfen",IFERROR(IF(OR(IF(M64="",FALSE,M64&gt;=VLOOKUP(C64,Anlagen!$A$7:$G$106,7,FALSE)),IF(H64="",FALSE,H64&gt;=Zusammenfassung!$B$10),IF(I64="",FALSE,I64&gt;=Zusammenfassung!$B$11)),"Engpass prüfen","Unauffällig"),"Eingabe prüfen"))))</f>
        <v/>
      </c>
      <c r="O64" s="12">
        <f>IF(A64="","",IFERROR(IF(COUNTIF($A$7:$A$106,A64)&gt;1,"Doppelte ID",IF(OR(B64="",C64="",D64="",E64="",F64="",G64=""),"Pflichtwert fehlt",IF(WEEKDAY(B64,2)&lt;&gt;1,"Woche prüfen","Plausibel"))),"Eingabe prüfen"))</f>
        <v/>
      </c>
    </row>
    <row r="65">
      <c r="A65" s="22" t="n"/>
      <c r="B65" s="9" t="n"/>
      <c r="C65" s="22" t="n"/>
      <c r="D65" s="22" t="n"/>
      <c r="E65" s="22" t="n"/>
      <c r="F65" s="29" t="n"/>
      <c r="G65" s="10" t="n"/>
      <c r="H65" s="10" t="n"/>
      <c r="I65" s="29" t="n"/>
      <c r="J65" s="22" t="n"/>
      <c r="K65" s="22" t="n"/>
      <c r="L65" s="18">
        <f>IF(C65="","",IFERROR(VLOOKUP(C65,Anlagen!$A$7:$I$106,9,FALSE),""))</f>
        <v/>
      </c>
      <c r="M65" s="32">
        <f>IF(OR(B65="",C65="",G65="",L65=""),"",IFERROR(SUMIFS($G$7:$G$106,$C$7:$C$106,C65,$B$7:$B$106,B65)/L65,""))</f>
        <v/>
      </c>
      <c r="N65" s="17">
        <f>IF(A65="","",IF(OR(B65="",C65="",G65=""),"Eingabe fehlt",IF(L65="","Anlage prüfen",IFERROR(IF(OR(IF(M65="",FALSE,M65&gt;=VLOOKUP(C65,Anlagen!$A$7:$G$106,7,FALSE)),IF(H65="",FALSE,H65&gt;=Zusammenfassung!$B$10),IF(I65="",FALSE,I65&gt;=Zusammenfassung!$B$11)),"Engpass prüfen","Unauffällig"),"Eingabe prüfen"))))</f>
        <v/>
      </c>
      <c r="O65" s="17">
        <f>IF(A65="","",IFERROR(IF(COUNTIF($A$7:$A$106,A65)&gt;1,"Doppelte ID",IF(OR(B65="",C65="",D65="",E65="",F65="",G65=""),"Pflichtwert fehlt",IF(WEEKDAY(B65,2)&lt;&gt;1,"Woche prüfen","Plausibel"))),"Eingabe prüfen"))</f>
        <v/>
      </c>
    </row>
    <row r="66">
      <c r="A66" s="22" t="n"/>
      <c r="B66" s="9" t="n"/>
      <c r="C66" s="22" t="n"/>
      <c r="D66" s="22" t="n"/>
      <c r="E66" s="22" t="n"/>
      <c r="F66" s="29" t="n"/>
      <c r="G66" s="10" t="n"/>
      <c r="H66" s="10" t="n"/>
      <c r="I66" s="29" t="n"/>
      <c r="J66" s="22" t="n"/>
      <c r="K66" s="22" t="n"/>
      <c r="L66" s="13">
        <f>IF(C66="","",IFERROR(VLOOKUP(C66,Anlagen!$A$7:$I$106,9,FALSE),""))</f>
        <v/>
      </c>
      <c r="M66" s="30">
        <f>IF(OR(B66="",C66="",G66="",L66=""),"",IFERROR(SUMIFS($G$7:$G$106,$C$7:$C$106,C66,$B$7:$B$106,B66)/L66,""))</f>
        <v/>
      </c>
      <c r="N66" s="12">
        <f>IF(A66="","",IF(OR(B66="",C66="",G66=""),"Eingabe fehlt",IF(L66="","Anlage prüfen",IFERROR(IF(OR(IF(M66="",FALSE,M66&gt;=VLOOKUP(C66,Anlagen!$A$7:$G$106,7,FALSE)),IF(H66="",FALSE,H66&gt;=Zusammenfassung!$B$10),IF(I66="",FALSE,I66&gt;=Zusammenfassung!$B$11)),"Engpass prüfen","Unauffällig"),"Eingabe prüfen"))))</f>
        <v/>
      </c>
      <c r="O66" s="12">
        <f>IF(A66="","",IFERROR(IF(COUNTIF($A$7:$A$106,A66)&gt;1,"Doppelte ID",IF(OR(B66="",C66="",D66="",E66="",F66="",G66=""),"Pflichtwert fehlt",IF(WEEKDAY(B66,2)&lt;&gt;1,"Woche prüfen","Plausibel"))),"Eingabe prüfen"))</f>
        <v/>
      </c>
    </row>
    <row r="67">
      <c r="A67" s="22" t="n"/>
      <c r="B67" s="9" t="n"/>
      <c r="C67" s="22" t="n"/>
      <c r="D67" s="22" t="n"/>
      <c r="E67" s="22" t="n"/>
      <c r="F67" s="29" t="n"/>
      <c r="G67" s="10" t="n"/>
      <c r="H67" s="10" t="n"/>
      <c r="I67" s="29" t="n"/>
      <c r="J67" s="22" t="n"/>
      <c r="K67" s="22" t="n"/>
      <c r="L67" s="18">
        <f>IF(C67="","",IFERROR(VLOOKUP(C67,Anlagen!$A$7:$I$106,9,FALSE),""))</f>
        <v/>
      </c>
      <c r="M67" s="32">
        <f>IF(OR(B67="",C67="",G67="",L67=""),"",IFERROR(SUMIFS($G$7:$G$106,$C$7:$C$106,C67,$B$7:$B$106,B67)/L67,""))</f>
        <v/>
      </c>
      <c r="N67" s="17">
        <f>IF(A67="","",IF(OR(B67="",C67="",G67=""),"Eingabe fehlt",IF(L67="","Anlage prüfen",IFERROR(IF(OR(IF(M67="",FALSE,M67&gt;=VLOOKUP(C67,Anlagen!$A$7:$G$106,7,FALSE)),IF(H67="",FALSE,H67&gt;=Zusammenfassung!$B$10),IF(I67="",FALSE,I67&gt;=Zusammenfassung!$B$11)),"Engpass prüfen","Unauffällig"),"Eingabe prüfen"))))</f>
        <v/>
      </c>
      <c r="O67" s="17">
        <f>IF(A67="","",IFERROR(IF(COUNTIF($A$7:$A$106,A67)&gt;1,"Doppelte ID",IF(OR(B67="",C67="",D67="",E67="",F67="",G67=""),"Pflichtwert fehlt",IF(WEEKDAY(B67,2)&lt;&gt;1,"Woche prüfen","Plausibel"))),"Eingabe prüfen"))</f>
        <v/>
      </c>
    </row>
    <row r="68">
      <c r="A68" s="22" t="n"/>
      <c r="B68" s="9" t="n"/>
      <c r="C68" s="22" t="n"/>
      <c r="D68" s="22" t="n"/>
      <c r="E68" s="22" t="n"/>
      <c r="F68" s="29" t="n"/>
      <c r="G68" s="10" t="n"/>
      <c r="H68" s="10" t="n"/>
      <c r="I68" s="29" t="n"/>
      <c r="J68" s="22" t="n"/>
      <c r="K68" s="22" t="n"/>
      <c r="L68" s="13">
        <f>IF(C68="","",IFERROR(VLOOKUP(C68,Anlagen!$A$7:$I$106,9,FALSE),""))</f>
        <v/>
      </c>
      <c r="M68" s="30">
        <f>IF(OR(B68="",C68="",G68="",L68=""),"",IFERROR(SUMIFS($G$7:$G$106,$C$7:$C$106,C68,$B$7:$B$106,B68)/L68,""))</f>
        <v/>
      </c>
      <c r="N68" s="12">
        <f>IF(A68="","",IF(OR(B68="",C68="",G68=""),"Eingabe fehlt",IF(L68="","Anlage prüfen",IFERROR(IF(OR(IF(M68="",FALSE,M68&gt;=VLOOKUP(C68,Anlagen!$A$7:$G$106,7,FALSE)),IF(H68="",FALSE,H68&gt;=Zusammenfassung!$B$10),IF(I68="",FALSE,I68&gt;=Zusammenfassung!$B$11)),"Engpass prüfen","Unauffällig"),"Eingabe prüfen"))))</f>
        <v/>
      </c>
      <c r="O68" s="12">
        <f>IF(A68="","",IFERROR(IF(COUNTIF($A$7:$A$106,A68)&gt;1,"Doppelte ID",IF(OR(B68="",C68="",D68="",E68="",F68="",G68=""),"Pflichtwert fehlt",IF(WEEKDAY(B68,2)&lt;&gt;1,"Woche prüfen","Plausibel"))),"Eingabe prüfen"))</f>
        <v/>
      </c>
    </row>
    <row r="69">
      <c r="A69" s="22" t="n"/>
      <c r="B69" s="9" t="n"/>
      <c r="C69" s="22" t="n"/>
      <c r="D69" s="22" t="n"/>
      <c r="E69" s="22" t="n"/>
      <c r="F69" s="29" t="n"/>
      <c r="G69" s="10" t="n"/>
      <c r="H69" s="10" t="n"/>
      <c r="I69" s="29" t="n"/>
      <c r="J69" s="22" t="n"/>
      <c r="K69" s="22" t="n"/>
      <c r="L69" s="18">
        <f>IF(C69="","",IFERROR(VLOOKUP(C69,Anlagen!$A$7:$I$106,9,FALSE),""))</f>
        <v/>
      </c>
      <c r="M69" s="32">
        <f>IF(OR(B69="",C69="",G69="",L69=""),"",IFERROR(SUMIFS($G$7:$G$106,$C$7:$C$106,C69,$B$7:$B$106,B69)/L69,""))</f>
        <v/>
      </c>
      <c r="N69" s="17">
        <f>IF(A69="","",IF(OR(B69="",C69="",G69=""),"Eingabe fehlt",IF(L69="","Anlage prüfen",IFERROR(IF(OR(IF(M69="",FALSE,M69&gt;=VLOOKUP(C69,Anlagen!$A$7:$G$106,7,FALSE)),IF(H69="",FALSE,H69&gt;=Zusammenfassung!$B$10),IF(I69="",FALSE,I69&gt;=Zusammenfassung!$B$11)),"Engpass prüfen","Unauffällig"),"Eingabe prüfen"))))</f>
        <v/>
      </c>
      <c r="O69" s="17">
        <f>IF(A69="","",IFERROR(IF(COUNTIF($A$7:$A$106,A69)&gt;1,"Doppelte ID",IF(OR(B69="",C69="",D69="",E69="",F69="",G69=""),"Pflichtwert fehlt",IF(WEEKDAY(B69,2)&lt;&gt;1,"Woche prüfen","Plausibel"))),"Eingabe prüfen"))</f>
        <v/>
      </c>
    </row>
    <row r="70">
      <c r="A70" s="22" t="n"/>
      <c r="B70" s="9" t="n"/>
      <c r="C70" s="22" t="n"/>
      <c r="D70" s="22" t="n"/>
      <c r="E70" s="22" t="n"/>
      <c r="F70" s="29" t="n"/>
      <c r="G70" s="10" t="n"/>
      <c r="H70" s="10" t="n"/>
      <c r="I70" s="29" t="n"/>
      <c r="J70" s="22" t="n"/>
      <c r="K70" s="22" t="n"/>
      <c r="L70" s="13">
        <f>IF(C70="","",IFERROR(VLOOKUP(C70,Anlagen!$A$7:$I$106,9,FALSE),""))</f>
        <v/>
      </c>
      <c r="M70" s="30">
        <f>IF(OR(B70="",C70="",G70="",L70=""),"",IFERROR(SUMIFS($G$7:$G$106,$C$7:$C$106,C70,$B$7:$B$106,B70)/L70,""))</f>
        <v/>
      </c>
      <c r="N70" s="12">
        <f>IF(A70="","",IF(OR(B70="",C70="",G70=""),"Eingabe fehlt",IF(L70="","Anlage prüfen",IFERROR(IF(OR(IF(M70="",FALSE,M70&gt;=VLOOKUP(C70,Anlagen!$A$7:$G$106,7,FALSE)),IF(H70="",FALSE,H70&gt;=Zusammenfassung!$B$10),IF(I70="",FALSE,I70&gt;=Zusammenfassung!$B$11)),"Engpass prüfen","Unauffällig"),"Eingabe prüfen"))))</f>
        <v/>
      </c>
      <c r="O70" s="12">
        <f>IF(A70="","",IFERROR(IF(COUNTIF($A$7:$A$106,A70)&gt;1,"Doppelte ID",IF(OR(B70="",C70="",D70="",E70="",F70="",G70=""),"Pflichtwert fehlt",IF(WEEKDAY(B70,2)&lt;&gt;1,"Woche prüfen","Plausibel"))),"Eingabe prüfen"))</f>
        <v/>
      </c>
    </row>
    <row r="71">
      <c r="A71" s="22" t="n"/>
      <c r="B71" s="9" t="n"/>
      <c r="C71" s="22" t="n"/>
      <c r="D71" s="22" t="n"/>
      <c r="E71" s="22" t="n"/>
      <c r="F71" s="29" t="n"/>
      <c r="G71" s="10" t="n"/>
      <c r="H71" s="10" t="n"/>
      <c r="I71" s="29" t="n"/>
      <c r="J71" s="22" t="n"/>
      <c r="K71" s="22" t="n"/>
      <c r="L71" s="18">
        <f>IF(C71="","",IFERROR(VLOOKUP(C71,Anlagen!$A$7:$I$106,9,FALSE),""))</f>
        <v/>
      </c>
      <c r="M71" s="32">
        <f>IF(OR(B71="",C71="",G71="",L71=""),"",IFERROR(SUMIFS($G$7:$G$106,$C$7:$C$106,C71,$B$7:$B$106,B71)/L71,""))</f>
        <v/>
      </c>
      <c r="N71" s="17">
        <f>IF(A71="","",IF(OR(B71="",C71="",G71=""),"Eingabe fehlt",IF(L71="","Anlage prüfen",IFERROR(IF(OR(IF(M71="",FALSE,M71&gt;=VLOOKUP(C71,Anlagen!$A$7:$G$106,7,FALSE)),IF(H71="",FALSE,H71&gt;=Zusammenfassung!$B$10),IF(I71="",FALSE,I71&gt;=Zusammenfassung!$B$11)),"Engpass prüfen","Unauffällig"),"Eingabe prüfen"))))</f>
        <v/>
      </c>
      <c r="O71" s="17">
        <f>IF(A71="","",IFERROR(IF(COUNTIF($A$7:$A$106,A71)&gt;1,"Doppelte ID",IF(OR(B71="",C71="",D71="",E71="",F71="",G71=""),"Pflichtwert fehlt",IF(WEEKDAY(B71,2)&lt;&gt;1,"Woche prüfen","Plausibel"))),"Eingabe prüfen"))</f>
        <v/>
      </c>
    </row>
    <row r="72">
      <c r="A72" s="22" t="n"/>
      <c r="B72" s="9" t="n"/>
      <c r="C72" s="22" t="n"/>
      <c r="D72" s="22" t="n"/>
      <c r="E72" s="22" t="n"/>
      <c r="F72" s="29" t="n"/>
      <c r="G72" s="10" t="n"/>
      <c r="H72" s="10" t="n"/>
      <c r="I72" s="29" t="n"/>
      <c r="J72" s="22" t="n"/>
      <c r="K72" s="22" t="n"/>
      <c r="L72" s="13">
        <f>IF(C72="","",IFERROR(VLOOKUP(C72,Anlagen!$A$7:$I$106,9,FALSE),""))</f>
        <v/>
      </c>
      <c r="M72" s="30">
        <f>IF(OR(B72="",C72="",G72="",L72=""),"",IFERROR(SUMIFS($G$7:$G$106,$C$7:$C$106,C72,$B$7:$B$106,B72)/L72,""))</f>
        <v/>
      </c>
      <c r="N72" s="12">
        <f>IF(A72="","",IF(OR(B72="",C72="",G72=""),"Eingabe fehlt",IF(L72="","Anlage prüfen",IFERROR(IF(OR(IF(M72="",FALSE,M72&gt;=VLOOKUP(C72,Anlagen!$A$7:$G$106,7,FALSE)),IF(H72="",FALSE,H72&gt;=Zusammenfassung!$B$10),IF(I72="",FALSE,I72&gt;=Zusammenfassung!$B$11)),"Engpass prüfen","Unauffällig"),"Eingabe prüfen"))))</f>
        <v/>
      </c>
      <c r="O72" s="12">
        <f>IF(A72="","",IFERROR(IF(COUNTIF($A$7:$A$106,A72)&gt;1,"Doppelte ID",IF(OR(B72="",C72="",D72="",E72="",F72="",G72=""),"Pflichtwert fehlt",IF(WEEKDAY(B72,2)&lt;&gt;1,"Woche prüfen","Plausibel"))),"Eingabe prüfen"))</f>
        <v/>
      </c>
    </row>
    <row r="73">
      <c r="A73" s="22" t="n"/>
      <c r="B73" s="9" t="n"/>
      <c r="C73" s="22" t="n"/>
      <c r="D73" s="22" t="n"/>
      <c r="E73" s="22" t="n"/>
      <c r="F73" s="29" t="n"/>
      <c r="G73" s="10" t="n"/>
      <c r="H73" s="10" t="n"/>
      <c r="I73" s="29" t="n"/>
      <c r="J73" s="22" t="n"/>
      <c r="K73" s="22" t="n"/>
      <c r="L73" s="18">
        <f>IF(C73="","",IFERROR(VLOOKUP(C73,Anlagen!$A$7:$I$106,9,FALSE),""))</f>
        <v/>
      </c>
      <c r="M73" s="32">
        <f>IF(OR(B73="",C73="",G73="",L73=""),"",IFERROR(SUMIFS($G$7:$G$106,$C$7:$C$106,C73,$B$7:$B$106,B73)/L73,""))</f>
        <v/>
      </c>
      <c r="N73" s="17">
        <f>IF(A73="","",IF(OR(B73="",C73="",G73=""),"Eingabe fehlt",IF(L73="","Anlage prüfen",IFERROR(IF(OR(IF(M73="",FALSE,M73&gt;=VLOOKUP(C73,Anlagen!$A$7:$G$106,7,FALSE)),IF(H73="",FALSE,H73&gt;=Zusammenfassung!$B$10),IF(I73="",FALSE,I73&gt;=Zusammenfassung!$B$11)),"Engpass prüfen","Unauffällig"),"Eingabe prüfen"))))</f>
        <v/>
      </c>
      <c r="O73" s="17">
        <f>IF(A73="","",IFERROR(IF(COUNTIF($A$7:$A$106,A73)&gt;1,"Doppelte ID",IF(OR(B73="",C73="",D73="",E73="",F73="",G73=""),"Pflichtwert fehlt",IF(WEEKDAY(B73,2)&lt;&gt;1,"Woche prüfen","Plausibel"))),"Eingabe prüfen"))</f>
        <v/>
      </c>
    </row>
    <row r="74">
      <c r="A74" s="22" t="n"/>
      <c r="B74" s="9" t="n"/>
      <c r="C74" s="22" t="n"/>
      <c r="D74" s="22" t="n"/>
      <c r="E74" s="22" t="n"/>
      <c r="F74" s="29" t="n"/>
      <c r="G74" s="10" t="n"/>
      <c r="H74" s="10" t="n"/>
      <c r="I74" s="29" t="n"/>
      <c r="J74" s="22" t="n"/>
      <c r="K74" s="22" t="n"/>
      <c r="L74" s="13">
        <f>IF(C74="","",IFERROR(VLOOKUP(C74,Anlagen!$A$7:$I$106,9,FALSE),""))</f>
        <v/>
      </c>
      <c r="M74" s="30">
        <f>IF(OR(B74="",C74="",G74="",L74=""),"",IFERROR(SUMIFS($G$7:$G$106,$C$7:$C$106,C74,$B$7:$B$106,B74)/L74,""))</f>
        <v/>
      </c>
      <c r="N74" s="12">
        <f>IF(A74="","",IF(OR(B74="",C74="",G74=""),"Eingabe fehlt",IF(L74="","Anlage prüfen",IFERROR(IF(OR(IF(M74="",FALSE,M74&gt;=VLOOKUP(C74,Anlagen!$A$7:$G$106,7,FALSE)),IF(H74="",FALSE,H74&gt;=Zusammenfassung!$B$10),IF(I74="",FALSE,I74&gt;=Zusammenfassung!$B$11)),"Engpass prüfen","Unauffällig"),"Eingabe prüfen"))))</f>
        <v/>
      </c>
      <c r="O74" s="12">
        <f>IF(A74="","",IFERROR(IF(COUNTIF($A$7:$A$106,A74)&gt;1,"Doppelte ID",IF(OR(B74="",C74="",D74="",E74="",F74="",G74=""),"Pflichtwert fehlt",IF(WEEKDAY(B74,2)&lt;&gt;1,"Woche prüfen","Plausibel"))),"Eingabe prüfen"))</f>
        <v/>
      </c>
    </row>
    <row r="75">
      <c r="A75" s="22" t="n"/>
      <c r="B75" s="9" t="n"/>
      <c r="C75" s="22" t="n"/>
      <c r="D75" s="22" t="n"/>
      <c r="E75" s="22" t="n"/>
      <c r="F75" s="29" t="n"/>
      <c r="G75" s="10" t="n"/>
      <c r="H75" s="10" t="n"/>
      <c r="I75" s="29" t="n"/>
      <c r="J75" s="22" t="n"/>
      <c r="K75" s="22" t="n"/>
      <c r="L75" s="18">
        <f>IF(C75="","",IFERROR(VLOOKUP(C75,Anlagen!$A$7:$I$106,9,FALSE),""))</f>
        <v/>
      </c>
      <c r="M75" s="32">
        <f>IF(OR(B75="",C75="",G75="",L75=""),"",IFERROR(SUMIFS($G$7:$G$106,$C$7:$C$106,C75,$B$7:$B$106,B75)/L75,""))</f>
        <v/>
      </c>
      <c r="N75" s="17">
        <f>IF(A75="","",IF(OR(B75="",C75="",G75=""),"Eingabe fehlt",IF(L75="","Anlage prüfen",IFERROR(IF(OR(IF(M75="",FALSE,M75&gt;=VLOOKUP(C75,Anlagen!$A$7:$G$106,7,FALSE)),IF(H75="",FALSE,H75&gt;=Zusammenfassung!$B$10),IF(I75="",FALSE,I75&gt;=Zusammenfassung!$B$11)),"Engpass prüfen","Unauffällig"),"Eingabe prüfen"))))</f>
        <v/>
      </c>
      <c r="O75" s="17">
        <f>IF(A75="","",IFERROR(IF(COUNTIF($A$7:$A$106,A75)&gt;1,"Doppelte ID",IF(OR(B75="",C75="",D75="",E75="",F75="",G75=""),"Pflichtwert fehlt",IF(WEEKDAY(B75,2)&lt;&gt;1,"Woche prüfen","Plausibel"))),"Eingabe prüfen"))</f>
        <v/>
      </c>
    </row>
    <row r="76">
      <c r="A76" s="22" t="n"/>
      <c r="B76" s="9" t="n"/>
      <c r="C76" s="22" t="n"/>
      <c r="D76" s="22" t="n"/>
      <c r="E76" s="22" t="n"/>
      <c r="F76" s="29" t="n"/>
      <c r="G76" s="10" t="n"/>
      <c r="H76" s="10" t="n"/>
      <c r="I76" s="29" t="n"/>
      <c r="J76" s="22" t="n"/>
      <c r="K76" s="22" t="n"/>
      <c r="L76" s="13">
        <f>IF(C76="","",IFERROR(VLOOKUP(C76,Anlagen!$A$7:$I$106,9,FALSE),""))</f>
        <v/>
      </c>
      <c r="M76" s="30">
        <f>IF(OR(B76="",C76="",G76="",L76=""),"",IFERROR(SUMIFS($G$7:$G$106,$C$7:$C$106,C76,$B$7:$B$106,B76)/L76,""))</f>
        <v/>
      </c>
      <c r="N76" s="12">
        <f>IF(A76="","",IF(OR(B76="",C76="",G76=""),"Eingabe fehlt",IF(L76="","Anlage prüfen",IFERROR(IF(OR(IF(M76="",FALSE,M76&gt;=VLOOKUP(C76,Anlagen!$A$7:$G$106,7,FALSE)),IF(H76="",FALSE,H76&gt;=Zusammenfassung!$B$10),IF(I76="",FALSE,I76&gt;=Zusammenfassung!$B$11)),"Engpass prüfen","Unauffällig"),"Eingabe prüfen"))))</f>
        <v/>
      </c>
      <c r="O76" s="12">
        <f>IF(A76="","",IFERROR(IF(COUNTIF($A$7:$A$106,A76)&gt;1,"Doppelte ID",IF(OR(B76="",C76="",D76="",E76="",F76="",G76=""),"Pflichtwert fehlt",IF(WEEKDAY(B76,2)&lt;&gt;1,"Woche prüfen","Plausibel"))),"Eingabe prüfen"))</f>
        <v/>
      </c>
    </row>
    <row r="77">
      <c r="A77" s="22" t="n"/>
      <c r="B77" s="9" t="n"/>
      <c r="C77" s="22" t="n"/>
      <c r="D77" s="22" t="n"/>
      <c r="E77" s="22" t="n"/>
      <c r="F77" s="29" t="n"/>
      <c r="G77" s="10" t="n"/>
      <c r="H77" s="10" t="n"/>
      <c r="I77" s="29" t="n"/>
      <c r="J77" s="22" t="n"/>
      <c r="K77" s="22" t="n"/>
      <c r="L77" s="18">
        <f>IF(C77="","",IFERROR(VLOOKUP(C77,Anlagen!$A$7:$I$106,9,FALSE),""))</f>
        <v/>
      </c>
      <c r="M77" s="32">
        <f>IF(OR(B77="",C77="",G77="",L77=""),"",IFERROR(SUMIFS($G$7:$G$106,$C$7:$C$106,C77,$B$7:$B$106,B77)/L77,""))</f>
        <v/>
      </c>
      <c r="N77" s="17">
        <f>IF(A77="","",IF(OR(B77="",C77="",G77=""),"Eingabe fehlt",IF(L77="","Anlage prüfen",IFERROR(IF(OR(IF(M77="",FALSE,M77&gt;=VLOOKUP(C77,Anlagen!$A$7:$G$106,7,FALSE)),IF(H77="",FALSE,H77&gt;=Zusammenfassung!$B$10),IF(I77="",FALSE,I77&gt;=Zusammenfassung!$B$11)),"Engpass prüfen","Unauffällig"),"Eingabe prüfen"))))</f>
        <v/>
      </c>
      <c r="O77" s="17">
        <f>IF(A77="","",IFERROR(IF(COUNTIF($A$7:$A$106,A77)&gt;1,"Doppelte ID",IF(OR(B77="",C77="",D77="",E77="",F77="",G77=""),"Pflichtwert fehlt",IF(WEEKDAY(B77,2)&lt;&gt;1,"Woche prüfen","Plausibel"))),"Eingabe prüfen"))</f>
        <v/>
      </c>
    </row>
    <row r="78">
      <c r="A78" s="22" t="n"/>
      <c r="B78" s="9" t="n"/>
      <c r="C78" s="22" t="n"/>
      <c r="D78" s="22" t="n"/>
      <c r="E78" s="22" t="n"/>
      <c r="F78" s="29" t="n"/>
      <c r="G78" s="10" t="n"/>
      <c r="H78" s="10" t="n"/>
      <c r="I78" s="29" t="n"/>
      <c r="J78" s="22" t="n"/>
      <c r="K78" s="22" t="n"/>
      <c r="L78" s="13">
        <f>IF(C78="","",IFERROR(VLOOKUP(C78,Anlagen!$A$7:$I$106,9,FALSE),""))</f>
        <v/>
      </c>
      <c r="M78" s="30">
        <f>IF(OR(B78="",C78="",G78="",L78=""),"",IFERROR(SUMIFS($G$7:$G$106,$C$7:$C$106,C78,$B$7:$B$106,B78)/L78,""))</f>
        <v/>
      </c>
      <c r="N78" s="12">
        <f>IF(A78="","",IF(OR(B78="",C78="",G78=""),"Eingabe fehlt",IF(L78="","Anlage prüfen",IFERROR(IF(OR(IF(M78="",FALSE,M78&gt;=VLOOKUP(C78,Anlagen!$A$7:$G$106,7,FALSE)),IF(H78="",FALSE,H78&gt;=Zusammenfassung!$B$10),IF(I78="",FALSE,I78&gt;=Zusammenfassung!$B$11)),"Engpass prüfen","Unauffällig"),"Eingabe prüfen"))))</f>
        <v/>
      </c>
      <c r="O78" s="12">
        <f>IF(A78="","",IFERROR(IF(COUNTIF($A$7:$A$106,A78)&gt;1,"Doppelte ID",IF(OR(B78="",C78="",D78="",E78="",F78="",G78=""),"Pflichtwert fehlt",IF(WEEKDAY(B78,2)&lt;&gt;1,"Woche prüfen","Plausibel"))),"Eingabe prüfen"))</f>
        <v/>
      </c>
    </row>
    <row r="79">
      <c r="A79" s="22" t="n"/>
      <c r="B79" s="9" t="n"/>
      <c r="C79" s="22" t="n"/>
      <c r="D79" s="22" t="n"/>
      <c r="E79" s="22" t="n"/>
      <c r="F79" s="29" t="n"/>
      <c r="G79" s="10" t="n"/>
      <c r="H79" s="10" t="n"/>
      <c r="I79" s="29" t="n"/>
      <c r="J79" s="22" t="n"/>
      <c r="K79" s="22" t="n"/>
      <c r="L79" s="18">
        <f>IF(C79="","",IFERROR(VLOOKUP(C79,Anlagen!$A$7:$I$106,9,FALSE),""))</f>
        <v/>
      </c>
      <c r="M79" s="32">
        <f>IF(OR(B79="",C79="",G79="",L79=""),"",IFERROR(SUMIFS($G$7:$G$106,$C$7:$C$106,C79,$B$7:$B$106,B79)/L79,""))</f>
        <v/>
      </c>
      <c r="N79" s="17">
        <f>IF(A79="","",IF(OR(B79="",C79="",G79=""),"Eingabe fehlt",IF(L79="","Anlage prüfen",IFERROR(IF(OR(IF(M79="",FALSE,M79&gt;=VLOOKUP(C79,Anlagen!$A$7:$G$106,7,FALSE)),IF(H79="",FALSE,H79&gt;=Zusammenfassung!$B$10),IF(I79="",FALSE,I79&gt;=Zusammenfassung!$B$11)),"Engpass prüfen","Unauffällig"),"Eingabe prüfen"))))</f>
        <v/>
      </c>
      <c r="O79" s="17">
        <f>IF(A79="","",IFERROR(IF(COUNTIF($A$7:$A$106,A79)&gt;1,"Doppelte ID",IF(OR(B79="",C79="",D79="",E79="",F79="",G79=""),"Pflichtwert fehlt",IF(WEEKDAY(B79,2)&lt;&gt;1,"Woche prüfen","Plausibel"))),"Eingabe prüfen"))</f>
        <v/>
      </c>
    </row>
    <row r="80">
      <c r="A80" s="22" t="n"/>
      <c r="B80" s="9" t="n"/>
      <c r="C80" s="22" t="n"/>
      <c r="D80" s="22" t="n"/>
      <c r="E80" s="22" t="n"/>
      <c r="F80" s="29" t="n"/>
      <c r="G80" s="10" t="n"/>
      <c r="H80" s="10" t="n"/>
      <c r="I80" s="29" t="n"/>
      <c r="J80" s="22" t="n"/>
      <c r="K80" s="22" t="n"/>
      <c r="L80" s="13">
        <f>IF(C80="","",IFERROR(VLOOKUP(C80,Anlagen!$A$7:$I$106,9,FALSE),""))</f>
        <v/>
      </c>
      <c r="M80" s="30">
        <f>IF(OR(B80="",C80="",G80="",L80=""),"",IFERROR(SUMIFS($G$7:$G$106,$C$7:$C$106,C80,$B$7:$B$106,B80)/L80,""))</f>
        <v/>
      </c>
      <c r="N80" s="12">
        <f>IF(A80="","",IF(OR(B80="",C80="",G80=""),"Eingabe fehlt",IF(L80="","Anlage prüfen",IFERROR(IF(OR(IF(M80="",FALSE,M80&gt;=VLOOKUP(C80,Anlagen!$A$7:$G$106,7,FALSE)),IF(H80="",FALSE,H80&gt;=Zusammenfassung!$B$10),IF(I80="",FALSE,I80&gt;=Zusammenfassung!$B$11)),"Engpass prüfen","Unauffällig"),"Eingabe prüfen"))))</f>
        <v/>
      </c>
      <c r="O80" s="12">
        <f>IF(A80="","",IFERROR(IF(COUNTIF($A$7:$A$106,A80)&gt;1,"Doppelte ID",IF(OR(B80="",C80="",D80="",E80="",F80="",G80=""),"Pflichtwert fehlt",IF(WEEKDAY(B80,2)&lt;&gt;1,"Woche prüfen","Plausibel"))),"Eingabe prüfen"))</f>
        <v/>
      </c>
    </row>
    <row r="81">
      <c r="A81" s="22" t="n"/>
      <c r="B81" s="9" t="n"/>
      <c r="C81" s="22" t="n"/>
      <c r="D81" s="22" t="n"/>
      <c r="E81" s="22" t="n"/>
      <c r="F81" s="29" t="n"/>
      <c r="G81" s="10" t="n"/>
      <c r="H81" s="10" t="n"/>
      <c r="I81" s="29" t="n"/>
      <c r="J81" s="22" t="n"/>
      <c r="K81" s="22" t="n"/>
      <c r="L81" s="18">
        <f>IF(C81="","",IFERROR(VLOOKUP(C81,Anlagen!$A$7:$I$106,9,FALSE),""))</f>
        <v/>
      </c>
      <c r="M81" s="32">
        <f>IF(OR(B81="",C81="",G81="",L81=""),"",IFERROR(SUMIFS($G$7:$G$106,$C$7:$C$106,C81,$B$7:$B$106,B81)/L81,""))</f>
        <v/>
      </c>
      <c r="N81" s="17">
        <f>IF(A81="","",IF(OR(B81="",C81="",G81=""),"Eingabe fehlt",IF(L81="","Anlage prüfen",IFERROR(IF(OR(IF(M81="",FALSE,M81&gt;=VLOOKUP(C81,Anlagen!$A$7:$G$106,7,FALSE)),IF(H81="",FALSE,H81&gt;=Zusammenfassung!$B$10),IF(I81="",FALSE,I81&gt;=Zusammenfassung!$B$11)),"Engpass prüfen","Unauffällig"),"Eingabe prüfen"))))</f>
        <v/>
      </c>
      <c r="O81" s="17">
        <f>IF(A81="","",IFERROR(IF(COUNTIF($A$7:$A$106,A81)&gt;1,"Doppelte ID",IF(OR(B81="",C81="",D81="",E81="",F81="",G81=""),"Pflichtwert fehlt",IF(WEEKDAY(B81,2)&lt;&gt;1,"Woche prüfen","Plausibel"))),"Eingabe prüfen"))</f>
        <v/>
      </c>
    </row>
    <row r="82">
      <c r="A82" s="22" t="n"/>
      <c r="B82" s="9" t="n"/>
      <c r="C82" s="22" t="n"/>
      <c r="D82" s="22" t="n"/>
      <c r="E82" s="22" t="n"/>
      <c r="F82" s="29" t="n"/>
      <c r="G82" s="10" t="n"/>
      <c r="H82" s="10" t="n"/>
      <c r="I82" s="29" t="n"/>
      <c r="J82" s="22" t="n"/>
      <c r="K82" s="22" t="n"/>
      <c r="L82" s="13">
        <f>IF(C82="","",IFERROR(VLOOKUP(C82,Anlagen!$A$7:$I$106,9,FALSE),""))</f>
        <v/>
      </c>
      <c r="M82" s="30">
        <f>IF(OR(B82="",C82="",G82="",L82=""),"",IFERROR(SUMIFS($G$7:$G$106,$C$7:$C$106,C82,$B$7:$B$106,B82)/L82,""))</f>
        <v/>
      </c>
      <c r="N82" s="12">
        <f>IF(A82="","",IF(OR(B82="",C82="",G82=""),"Eingabe fehlt",IF(L82="","Anlage prüfen",IFERROR(IF(OR(IF(M82="",FALSE,M82&gt;=VLOOKUP(C82,Anlagen!$A$7:$G$106,7,FALSE)),IF(H82="",FALSE,H82&gt;=Zusammenfassung!$B$10),IF(I82="",FALSE,I82&gt;=Zusammenfassung!$B$11)),"Engpass prüfen","Unauffällig"),"Eingabe prüfen"))))</f>
        <v/>
      </c>
      <c r="O82" s="12">
        <f>IF(A82="","",IFERROR(IF(COUNTIF($A$7:$A$106,A82)&gt;1,"Doppelte ID",IF(OR(B82="",C82="",D82="",E82="",F82="",G82=""),"Pflichtwert fehlt",IF(WEEKDAY(B82,2)&lt;&gt;1,"Woche prüfen","Plausibel"))),"Eingabe prüfen"))</f>
        <v/>
      </c>
    </row>
    <row r="83">
      <c r="A83" s="22" t="n"/>
      <c r="B83" s="9" t="n"/>
      <c r="C83" s="22" t="n"/>
      <c r="D83" s="22" t="n"/>
      <c r="E83" s="22" t="n"/>
      <c r="F83" s="29" t="n"/>
      <c r="G83" s="10" t="n"/>
      <c r="H83" s="10" t="n"/>
      <c r="I83" s="29" t="n"/>
      <c r="J83" s="22" t="n"/>
      <c r="K83" s="22" t="n"/>
      <c r="L83" s="18">
        <f>IF(C83="","",IFERROR(VLOOKUP(C83,Anlagen!$A$7:$I$106,9,FALSE),""))</f>
        <v/>
      </c>
      <c r="M83" s="32">
        <f>IF(OR(B83="",C83="",G83="",L83=""),"",IFERROR(SUMIFS($G$7:$G$106,$C$7:$C$106,C83,$B$7:$B$106,B83)/L83,""))</f>
        <v/>
      </c>
      <c r="N83" s="17">
        <f>IF(A83="","",IF(OR(B83="",C83="",G83=""),"Eingabe fehlt",IF(L83="","Anlage prüfen",IFERROR(IF(OR(IF(M83="",FALSE,M83&gt;=VLOOKUP(C83,Anlagen!$A$7:$G$106,7,FALSE)),IF(H83="",FALSE,H83&gt;=Zusammenfassung!$B$10),IF(I83="",FALSE,I83&gt;=Zusammenfassung!$B$11)),"Engpass prüfen","Unauffällig"),"Eingabe prüfen"))))</f>
        <v/>
      </c>
      <c r="O83" s="17">
        <f>IF(A83="","",IFERROR(IF(COUNTIF($A$7:$A$106,A83)&gt;1,"Doppelte ID",IF(OR(B83="",C83="",D83="",E83="",F83="",G83=""),"Pflichtwert fehlt",IF(WEEKDAY(B83,2)&lt;&gt;1,"Woche prüfen","Plausibel"))),"Eingabe prüfen"))</f>
        <v/>
      </c>
    </row>
    <row r="84">
      <c r="A84" s="22" t="n"/>
      <c r="B84" s="9" t="n"/>
      <c r="C84" s="22" t="n"/>
      <c r="D84" s="22" t="n"/>
      <c r="E84" s="22" t="n"/>
      <c r="F84" s="29" t="n"/>
      <c r="G84" s="10" t="n"/>
      <c r="H84" s="10" t="n"/>
      <c r="I84" s="29" t="n"/>
      <c r="J84" s="22" t="n"/>
      <c r="K84" s="22" t="n"/>
      <c r="L84" s="13">
        <f>IF(C84="","",IFERROR(VLOOKUP(C84,Anlagen!$A$7:$I$106,9,FALSE),""))</f>
        <v/>
      </c>
      <c r="M84" s="30">
        <f>IF(OR(B84="",C84="",G84="",L84=""),"",IFERROR(SUMIFS($G$7:$G$106,$C$7:$C$106,C84,$B$7:$B$106,B84)/L84,""))</f>
        <v/>
      </c>
      <c r="N84" s="12">
        <f>IF(A84="","",IF(OR(B84="",C84="",G84=""),"Eingabe fehlt",IF(L84="","Anlage prüfen",IFERROR(IF(OR(IF(M84="",FALSE,M84&gt;=VLOOKUP(C84,Anlagen!$A$7:$G$106,7,FALSE)),IF(H84="",FALSE,H84&gt;=Zusammenfassung!$B$10),IF(I84="",FALSE,I84&gt;=Zusammenfassung!$B$11)),"Engpass prüfen","Unauffällig"),"Eingabe prüfen"))))</f>
        <v/>
      </c>
      <c r="O84" s="12">
        <f>IF(A84="","",IFERROR(IF(COUNTIF($A$7:$A$106,A84)&gt;1,"Doppelte ID",IF(OR(B84="",C84="",D84="",E84="",F84="",G84=""),"Pflichtwert fehlt",IF(WEEKDAY(B84,2)&lt;&gt;1,"Woche prüfen","Plausibel"))),"Eingabe prüfen"))</f>
        <v/>
      </c>
    </row>
    <row r="85">
      <c r="A85" s="22" t="n"/>
      <c r="B85" s="9" t="n"/>
      <c r="C85" s="22" t="n"/>
      <c r="D85" s="22" t="n"/>
      <c r="E85" s="22" t="n"/>
      <c r="F85" s="29" t="n"/>
      <c r="G85" s="10" t="n"/>
      <c r="H85" s="10" t="n"/>
      <c r="I85" s="29" t="n"/>
      <c r="J85" s="22" t="n"/>
      <c r="K85" s="22" t="n"/>
      <c r="L85" s="18">
        <f>IF(C85="","",IFERROR(VLOOKUP(C85,Anlagen!$A$7:$I$106,9,FALSE),""))</f>
        <v/>
      </c>
      <c r="M85" s="32">
        <f>IF(OR(B85="",C85="",G85="",L85=""),"",IFERROR(SUMIFS($G$7:$G$106,$C$7:$C$106,C85,$B$7:$B$106,B85)/L85,""))</f>
        <v/>
      </c>
      <c r="N85" s="17">
        <f>IF(A85="","",IF(OR(B85="",C85="",G85=""),"Eingabe fehlt",IF(L85="","Anlage prüfen",IFERROR(IF(OR(IF(M85="",FALSE,M85&gt;=VLOOKUP(C85,Anlagen!$A$7:$G$106,7,FALSE)),IF(H85="",FALSE,H85&gt;=Zusammenfassung!$B$10),IF(I85="",FALSE,I85&gt;=Zusammenfassung!$B$11)),"Engpass prüfen","Unauffällig"),"Eingabe prüfen"))))</f>
        <v/>
      </c>
      <c r="O85" s="17">
        <f>IF(A85="","",IFERROR(IF(COUNTIF($A$7:$A$106,A85)&gt;1,"Doppelte ID",IF(OR(B85="",C85="",D85="",E85="",F85="",G85=""),"Pflichtwert fehlt",IF(WEEKDAY(B85,2)&lt;&gt;1,"Woche prüfen","Plausibel"))),"Eingabe prüfen"))</f>
        <v/>
      </c>
    </row>
    <row r="86">
      <c r="A86" s="22" t="n"/>
      <c r="B86" s="9" t="n"/>
      <c r="C86" s="22" t="n"/>
      <c r="D86" s="22" t="n"/>
      <c r="E86" s="22" t="n"/>
      <c r="F86" s="29" t="n"/>
      <c r="G86" s="10" t="n"/>
      <c r="H86" s="10" t="n"/>
      <c r="I86" s="29" t="n"/>
      <c r="J86" s="22" t="n"/>
      <c r="K86" s="22" t="n"/>
      <c r="L86" s="13">
        <f>IF(C86="","",IFERROR(VLOOKUP(C86,Anlagen!$A$7:$I$106,9,FALSE),""))</f>
        <v/>
      </c>
      <c r="M86" s="30">
        <f>IF(OR(B86="",C86="",G86="",L86=""),"",IFERROR(SUMIFS($G$7:$G$106,$C$7:$C$106,C86,$B$7:$B$106,B86)/L86,""))</f>
        <v/>
      </c>
      <c r="N86" s="12">
        <f>IF(A86="","",IF(OR(B86="",C86="",G86=""),"Eingabe fehlt",IF(L86="","Anlage prüfen",IFERROR(IF(OR(IF(M86="",FALSE,M86&gt;=VLOOKUP(C86,Anlagen!$A$7:$G$106,7,FALSE)),IF(H86="",FALSE,H86&gt;=Zusammenfassung!$B$10),IF(I86="",FALSE,I86&gt;=Zusammenfassung!$B$11)),"Engpass prüfen","Unauffällig"),"Eingabe prüfen"))))</f>
        <v/>
      </c>
      <c r="O86" s="12">
        <f>IF(A86="","",IFERROR(IF(COUNTIF($A$7:$A$106,A86)&gt;1,"Doppelte ID",IF(OR(B86="",C86="",D86="",E86="",F86="",G86=""),"Pflichtwert fehlt",IF(WEEKDAY(B86,2)&lt;&gt;1,"Woche prüfen","Plausibel"))),"Eingabe prüfen"))</f>
        <v/>
      </c>
    </row>
    <row r="87">
      <c r="A87" s="22" t="n"/>
      <c r="B87" s="9" t="n"/>
      <c r="C87" s="22" t="n"/>
      <c r="D87" s="22" t="n"/>
      <c r="E87" s="22" t="n"/>
      <c r="F87" s="29" t="n"/>
      <c r="G87" s="10" t="n"/>
      <c r="H87" s="10" t="n"/>
      <c r="I87" s="29" t="n"/>
      <c r="J87" s="22" t="n"/>
      <c r="K87" s="22" t="n"/>
      <c r="L87" s="18">
        <f>IF(C87="","",IFERROR(VLOOKUP(C87,Anlagen!$A$7:$I$106,9,FALSE),""))</f>
        <v/>
      </c>
      <c r="M87" s="32">
        <f>IF(OR(B87="",C87="",G87="",L87=""),"",IFERROR(SUMIFS($G$7:$G$106,$C$7:$C$106,C87,$B$7:$B$106,B87)/L87,""))</f>
        <v/>
      </c>
      <c r="N87" s="17">
        <f>IF(A87="","",IF(OR(B87="",C87="",G87=""),"Eingabe fehlt",IF(L87="","Anlage prüfen",IFERROR(IF(OR(IF(M87="",FALSE,M87&gt;=VLOOKUP(C87,Anlagen!$A$7:$G$106,7,FALSE)),IF(H87="",FALSE,H87&gt;=Zusammenfassung!$B$10),IF(I87="",FALSE,I87&gt;=Zusammenfassung!$B$11)),"Engpass prüfen","Unauffällig"),"Eingabe prüfen"))))</f>
        <v/>
      </c>
      <c r="O87" s="17">
        <f>IF(A87="","",IFERROR(IF(COUNTIF($A$7:$A$106,A87)&gt;1,"Doppelte ID",IF(OR(B87="",C87="",D87="",E87="",F87="",G87=""),"Pflichtwert fehlt",IF(WEEKDAY(B87,2)&lt;&gt;1,"Woche prüfen","Plausibel"))),"Eingabe prüfen"))</f>
        <v/>
      </c>
    </row>
    <row r="88">
      <c r="A88" s="22" t="n"/>
      <c r="B88" s="9" t="n"/>
      <c r="C88" s="22" t="n"/>
      <c r="D88" s="22" t="n"/>
      <c r="E88" s="22" t="n"/>
      <c r="F88" s="29" t="n"/>
      <c r="G88" s="10" t="n"/>
      <c r="H88" s="10" t="n"/>
      <c r="I88" s="29" t="n"/>
      <c r="J88" s="22" t="n"/>
      <c r="K88" s="22" t="n"/>
      <c r="L88" s="13">
        <f>IF(C88="","",IFERROR(VLOOKUP(C88,Anlagen!$A$7:$I$106,9,FALSE),""))</f>
        <v/>
      </c>
      <c r="M88" s="30">
        <f>IF(OR(B88="",C88="",G88="",L88=""),"",IFERROR(SUMIFS($G$7:$G$106,$C$7:$C$106,C88,$B$7:$B$106,B88)/L88,""))</f>
        <v/>
      </c>
      <c r="N88" s="12">
        <f>IF(A88="","",IF(OR(B88="",C88="",G88=""),"Eingabe fehlt",IF(L88="","Anlage prüfen",IFERROR(IF(OR(IF(M88="",FALSE,M88&gt;=VLOOKUP(C88,Anlagen!$A$7:$G$106,7,FALSE)),IF(H88="",FALSE,H88&gt;=Zusammenfassung!$B$10),IF(I88="",FALSE,I88&gt;=Zusammenfassung!$B$11)),"Engpass prüfen","Unauffällig"),"Eingabe prüfen"))))</f>
        <v/>
      </c>
      <c r="O88" s="12">
        <f>IF(A88="","",IFERROR(IF(COUNTIF($A$7:$A$106,A88)&gt;1,"Doppelte ID",IF(OR(B88="",C88="",D88="",E88="",F88="",G88=""),"Pflichtwert fehlt",IF(WEEKDAY(B88,2)&lt;&gt;1,"Woche prüfen","Plausibel"))),"Eingabe prüfen"))</f>
        <v/>
      </c>
    </row>
    <row r="89">
      <c r="A89" s="22" t="n"/>
      <c r="B89" s="9" t="n"/>
      <c r="C89" s="22" t="n"/>
      <c r="D89" s="22" t="n"/>
      <c r="E89" s="22" t="n"/>
      <c r="F89" s="29" t="n"/>
      <c r="G89" s="10" t="n"/>
      <c r="H89" s="10" t="n"/>
      <c r="I89" s="29" t="n"/>
      <c r="J89" s="22" t="n"/>
      <c r="K89" s="22" t="n"/>
      <c r="L89" s="18">
        <f>IF(C89="","",IFERROR(VLOOKUP(C89,Anlagen!$A$7:$I$106,9,FALSE),""))</f>
        <v/>
      </c>
      <c r="M89" s="32">
        <f>IF(OR(B89="",C89="",G89="",L89=""),"",IFERROR(SUMIFS($G$7:$G$106,$C$7:$C$106,C89,$B$7:$B$106,B89)/L89,""))</f>
        <v/>
      </c>
      <c r="N89" s="17">
        <f>IF(A89="","",IF(OR(B89="",C89="",G89=""),"Eingabe fehlt",IF(L89="","Anlage prüfen",IFERROR(IF(OR(IF(M89="",FALSE,M89&gt;=VLOOKUP(C89,Anlagen!$A$7:$G$106,7,FALSE)),IF(H89="",FALSE,H89&gt;=Zusammenfassung!$B$10),IF(I89="",FALSE,I89&gt;=Zusammenfassung!$B$11)),"Engpass prüfen","Unauffällig"),"Eingabe prüfen"))))</f>
        <v/>
      </c>
      <c r="O89" s="17">
        <f>IF(A89="","",IFERROR(IF(COUNTIF($A$7:$A$106,A89)&gt;1,"Doppelte ID",IF(OR(B89="",C89="",D89="",E89="",F89="",G89=""),"Pflichtwert fehlt",IF(WEEKDAY(B89,2)&lt;&gt;1,"Woche prüfen","Plausibel"))),"Eingabe prüfen"))</f>
        <v/>
      </c>
    </row>
    <row r="90">
      <c r="A90" s="22" t="n"/>
      <c r="B90" s="9" t="n"/>
      <c r="C90" s="22" t="n"/>
      <c r="D90" s="22" t="n"/>
      <c r="E90" s="22" t="n"/>
      <c r="F90" s="29" t="n"/>
      <c r="G90" s="10" t="n"/>
      <c r="H90" s="10" t="n"/>
      <c r="I90" s="29" t="n"/>
      <c r="J90" s="22" t="n"/>
      <c r="K90" s="22" t="n"/>
      <c r="L90" s="13">
        <f>IF(C90="","",IFERROR(VLOOKUP(C90,Anlagen!$A$7:$I$106,9,FALSE),""))</f>
        <v/>
      </c>
      <c r="M90" s="30">
        <f>IF(OR(B90="",C90="",G90="",L90=""),"",IFERROR(SUMIFS($G$7:$G$106,$C$7:$C$106,C90,$B$7:$B$106,B90)/L90,""))</f>
        <v/>
      </c>
      <c r="N90" s="12">
        <f>IF(A90="","",IF(OR(B90="",C90="",G90=""),"Eingabe fehlt",IF(L90="","Anlage prüfen",IFERROR(IF(OR(IF(M90="",FALSE,M90&gt;=VLOOKUP(C90,Anlagen!$A$7:$G$106,7,FALSE)),IF(H90="",FALSE,H90&gt;=Zusammenfassung!$B$10),IF(I90="",FALSE,I90&gt;=Zusammenfassung!$B$11)),"Engpass prüfen","Unauffällig"),"Eingabe prüfen"))))</f>
        <v/>
      </c>
      <c r="O90" s="12">
        <f>IF(A90="","",IFERROR(IF(COUNTIF($A$7:$A$106,A90)&gt;1,"Doppelte ID",IF(OR(B90="",C90="",D90="",E90="",F90="",G90=""),"Pflichtwert fehlt",IF(WEEKDAY(B90,2)&lt;&gt;1,"Woche prüfen","Plausibel"))),"Eingabe prüfen"))</f>
        <v/>
      </c>
    </row>
    <row r="91">
      <c r="A91" s="22" t="n"/>
      <c r="B91" s="9" t="n"/>
      <c r="C91" s="22" t="n"/>
      <c r="D91" s="22" t="n"/>
      <c r="E91" s="22" t="n"/>
      <c r="F91" s="29" t="n"/>
      <c r="G91" s="10" t="n"/>
      <c r="H91" s="10" t="n"/>
      <c r="I91" s="29" t="n"/>
      <c r="J91" s="22" t="n"/>
      <c r="K91" s="22" t="n"/>
      <c r="L91" s="18">
        <f>IF(C91="","",IFERROR(VLOOKUP(C91,Anlagen!$A$7:$I$106,9,FALSE),""))</f>
        <v/>
      </c>
      <c r="M91" s="32">
        <f>IF(OR(B91="",C91="",G91="",L91=""),"",IFERROR(SUMIFS($G$7:$G$106,$C$7:$C$106,C91,$B$7:$B$106,B91)/L91,""))</f>
        <v/>
      </c>
      <c r="N91" s="17">
        <f>IF(A91="","",IF(OR(B91="",C91="",G91=""),"Eingabe fehlt",IF(L91="","Anlage prüfen",IFERROR(IF(OR(IF(M91="",FALSE,M91&gt;=VLOOKUP(C91,Anlagen!$A$7:$G$106,7,FALSE)),IF(H91="",FALSE,H91&gt;=Zusammenfassung!$B$10),IF(I91="",FALSE,I91&gt;=Zusammenfassung!$B$11)),"Engpass prüfen","Unauffällig"),"Eingabe prüfen"))))</f>
        <v/>
      </c>
      <c r="O91" s="17">
        <f>IF(A91="","",IFERROR(IF(COUNTIF($A$7:$A$106,A91)&gt;1,"Doppelte ID",IF(OR(B91="",C91="",D91="",E91="",F91="",G91=""),"Pflichtwert fehlt",IF(WEEKDAY(B91,2)&lt;&gt;1,"Woche prüfen","Plausibel"))),"Eingabe prüfen"))</f>
        <v/>
      </c>
    </row>
    <row r="92">
      <c r="A92" s="22" t="n"/>
      <c r="B92" s="9" t="n"/>
      <c r="C92" s="22" t="n"/>
      <c r="D92" s="22" t="n"/>
      <c r="E92" s="22" t="n"/>
      <c r="F92" s="29" t="n"/>
      <c r="G92" s="10" t="n"/>
      <c r="H92" s="10" t="n"/>
      <c r="I92" s="29" t="n"/>
      <c r="J92" s="22" t="n"/>
      <c r="K92" s="22" t="n"/>
      <c r="L92" s="13">
        <f>IF(C92="","",IFERROR(VLOOKUP(C92,Anlagen!$A$7:$I$106,9,FALSE),""))</f>
        <v/>
      </c>
      <c r="M92" s="30">
        <f>IF(OR(B92="",C92="",G92="",L92=""),"",IFERROR(SUMIFS($G$7:$G$106,$C$7:$C$106,C92,$B$7:$B$106,B92)/L92,""))</f>
        <v/>
      </c>
      <c r="N92" s="12">
        <f>IF(A92="","",IF(OR(B92="",C92="",G92=""),"Eingabe fehlt",IF(L92="","Anlage prüfen",IFERROR(IF(OR(IF(M92="",FALSE,M92&gt;=VLOOKUP(C92,Anlagen!$A$7:$G$106,7,FALSE)),IF(H92="",FALSE,H92&gt;=Zusammenfassung!$B$10),IF(I92="",FALSE,I92&gt;=Zusammenfassung!$B$11)),"Engpass prüfen","Unauffällig"),"Eingabe prüfen"))))</f>
        <v/>
      </c>
      <c r="O92" s="12">
        <f>IF(A92="","",IFERROR(IF(COUNTIF($A$7:$A$106,A92)&gt;1,"Doppelte ID",IF(OR(B92="",C92="",D92="",E92="",F92="",G92=""),"Pflichtwert fehlt",IF(WEEKDAY(B92,2)&lt;&gt;1,"Woche prüfen","Plausibel"))),"Eingabe prüfen"))</f>
        <v/>
      </c>
    </row>
    <row r="93">
      <c r="A93" s="22" t="n"/>
      <c r="B93" s="9" t="n"/>
      <c r="C93" s="22" t="n"/>
      <c r="D93" s="22" t="n"/>
      <c r="E93" s="22" t="n"/>
      <c r="F93" s="29" t="n"/>
      <c r="G93" s="10" t="n"/>
      <c r="H93" s="10" t="n"/>
      <c r="I93" s="29" t="n"/>
      <c r="J93" s="22" t="n"/>
      <c r="K93" s="22" t="n"/>
      <c r="L93" s="18">
        <f>IF(C93="","",IFERROR(VLOOKUP(C93,Anlagen!$A$7:$I$106,9,FALSE),""))</f>
        <v/>
      </c>
      <c r="M93" s="32">
        <f>IF(OR(B93="",C93="",G93="",L93=""),"",IFERROR(SUMIFS($G$7:$G$106,$C$7:$C$106,C93,$B$7:$B$106,B93)/L93,""))</f>
        <v/>
      </c>
      <c r="N93" s="17">
        <f>IF(A93="","",IF(OR(B93="",C93="",G93=""),"Eingabe fehlt",IF(L93="","Anlage prüfen",IFERROR(IF(OR(IF(M93="",FALSE,M93&gt;=VLOOKUP(C93,Anlagen!$A$7:$G$106,7,FALSE)),IF(H93="",FALSE,H93&gt;=Zusammenfassung!$B$10),IF(I93="",FALSE,I93&gt;=Zusammenfassung!$B$11)),"Engpass prüfen","Unauffällig"),"Eingabe prüfen"))))</f>
        <v/>
      </c>
      <c r="O93" s="17">
        <f>IF(A93="","",IFERROR(IF(COUNTIF($A$7:$A$106,A93)&gt;1,"Doppelte ID",IF(OR(B93="",C93="",D93="",E93="",F93="",G93=""),"Pflichtwert fehlt",IF(WEEKDAY(B93,2)&lt;&gt;1,"Woche prüfen","Plausibel"))),"Eingabe prüfen"))</f>
        <v/>
      </c>
    </row>
    <row r="94">
      <c r="A94" s="22" t="n"/>
      <c r="B94" s="9" t="n"/>
      <c r="C94" s="22" t="n"/>
      <c r="D94" s="22" t="n"/>
      <c r="E94" s="22" t="n"/>
      <c r="F94" s="29" t="n"/>
      <c r="G94" s="10" t="n"/>
      <c r="H94" s="10" t="n"/>
      <c r="I94" s="29" t="n"/>
      <c r="J94" s="22" t="n"/>
      <c r="K94" s="22" t="n"/>
      <c r="L94" s="13">
        <f>IF(C94="","",IFERROR(VLOOKUP(C94,Anlagen!$A$7:$I$106,9,FALSE),""))</f>
        <v/>
      </c>
      <c r="M94" s="30">
        <f>IF(OR(B94="",C94="",G94="",L94=""),"",IFERROR(SUMIFS($G$7:$G$106,$C$7:$C$106,C94,$B$7:$B$106,B94)/L94,""))</f>
        <v/>
      </c>
      <c r="N94" s="12">
        <f>IF(A94="","",IF(OR(B94="",C94="",G94=""),"Eingabe fehlt",IF(L94="","Anlage prüfen",IFERROR(IF(OR(IF(M94="",FALSE,M94&gt;=VLOOKUP(C94,Anlagen!$A$7:$G$106,7,FALSE)),IF(H94="",FALSE,H94&gt;=Zusammenfassung!$B$10),IF(I94="",FALSE,I94&gt;=Zusammenfassung!$B$11)),"Engpass prüfen","Unauffällig"),"Eingabe prüfen"))))</f>
        <v/>
      </c>
      <c r="O94" s="12">
        <f>IF(A94="","",IFERROR(IF(COUNTIF($A$7:$A$106,A94)&gt;1,"Doppelte ID",IF(OR(B94="",C94="",D94="",E94="",F94="",G94=""),"Pflichtwert fehlt",IF(WEEKDAY(B94,2)&lt;&gt;1,"Woche prüfen","Plausibel"))),"Eingabe prüfen"))</f>
        <v/>
      </c>
    </row>
    <row r="95">
      <c r="A95" s="22" t="n"/>
      <c r="B95" s="9" t="n"/>
      <c r="C95" s="22" t="n"/>
      <c r="D95" s="22" t="n"/>
      <c r="E95" s="22" t="n"/>
      <c r="F95" s="29" t="n"/>
      <c r="G95" s="10" t="n"/>
      <c r="H95" s="10" t="n"/>
      <c r="I95" s="29" t="n"/>
      <c r="J95" s="22" t="n"/>
      <c r="K95" s="22" t="n"/>
      <c r="L95" s="18">
        <f>IF(C95="","",IFERROR(VLOOKUP(C95,Anlagen!$A$7:$I$106,9,FALSE),""))</f>
        <v/>
      </c>
      <c r="M95" s="32">
        <f>IF(OR(B95="",C95="",G95="",L95=""),"",IFERROR(SUMIFS($G$7:$G$106,$C$7:$C$106,C95,$B$7:$B$106,B95)/L95,""))</f>
        <v/>
      </c>
      <c r="N95" s="17">
        <f>IF(A95="","",IF(OR(B95="",C95="",G95=""),"Eingabe fehlt",IF(L95="","Anlage prüfen",IFERROR(IF(OR(IF(M95="",FALSE,M95&gt;=VLOOKUP(C95,Anlagen!$A$7:$G$106,7,FALSE)),IF(H95="",FALSE,H95&gt;=Zusammenfassung!$B$10),IF(I95="",FALSE,I95&gt;=Zusammenfassung!$B$11)),"Engpass prüfen","Unauffällig"),"Eingabe prüfen"))))</f>
        <v/>
      </c>
      <c r="O95" s="17">
        <f>IF(A95="","",IFERROR(IF(COUNTIF($A$7:$A$106,A95)&gt;1,"Doppelte ID",IF(OR(B95="",C95="",D95="",E95="",F95="",G95=""),"Pflichtwert fehlt",IF(WEEKDAY(B95,2)&lt;&gt;1,"Woche prüfen","Plausibel"))),"Eingabe prüfen"))</f>
        <v/>
      </c>
    </row>
    <row r="96">
      <c r="A96" s="22" t="n"/>
      <c r="B96" s="9" t="n"/>
      <c r="C96" s="22" t="n"/>
      <c r="D96" s="22" t="n"/>
      <c r="E96" s="22" t="n"/>
      <c r="F96" s="29" t="n"/>
      <c r="G96" s="10" t="n"/>
      <c r="H96" s="10" t="n"/>
      <c r="I96" s="29" t="n"/>
      <c r="J96" s="22" t="n"/>
      <c r="K96" s="22" t="n"/>
      <c r="L96" s="13">
        <f>IF(C96="","",IFERROR(VLOOKUP(C96,Anlagen!$A$7:$I$106,9,FALSE),""))</f>
        <v/>
      </c>
      <c r="M96" s="30">
        <f>IF(OR(B96="",C96="",G96="",L96=""),"",IFERROR(SUMIFS($G$7:$G$106,$C$7:$C$106,C96,$B$7:$B$106,B96)/L96,""))</f>
        <v/>
      </c>
      <c r="N96" s="12">
        <f>IF(A96="","",IF(OR(B96="",C96="",G96=""),"Eingabe fehlt",IF(L96="","Anlage prüfen",IFERROR(IF(OR(IF(M96="",FALSE,M96&gt;=VLOOKUP(C96,Anlagen!$A$7:$G$106,7,FALSE)),IF(H96="",FALSE,H96&gt;=Zusammenfassung!$B$10),IF(I96="",FALSE,I96&gt;=Zusammenfassung!$B$11)),"Engpass prüfen","Unauffällig"),"Eingabe prüfen"))))</f>
        <v/>
      </c>
      <c r="O96" s="12">
        <f>IF(A96="","",IFERROR(IF(COUNTIF($A$7:$A$106,A96)&gt;1,"Doppelte ID",IF(OR(B96="",C96="",D96="",E96="",F96="",G96=""),"Pflichtwert fehlt",IF(WEEKDAY(B96,2)&lt;&gt;1,"Woche prüfen","Plausibel"))),"Eingabe prüfen"))</f>
        <v/>
      </c>
    </row>
    <row r="97">
      <c r="A97" s="22" t="n"/>
      <c r="B97" s="9" t="n"/>
      <c r="C97" s="22" t="n"/>
      <c r="D97" s="22" t="n"/>
      <c r="E97" s="22" t="n"/>
      <c r="F97" s="29" t="n"/>
      <c r="G97" s="10" t="n"/>
      <c r="H97" s="10" t="n"/>
      <c r="I97" s="29" t="n"/>
      <c r="J97" s="22" t="n"/>
      <c r="K97" s="22" t="n"/>
      <c r="L97" s="18">
        <f>IF(C97="","",IFERROR(VLOOKUP(C97,Anlagen!$A$7:$I$106,9,FALSE),""))</f>
        <v/>
      </c>
      <c r="M97" s="32">
        <f>IF(OR(B97="",C97="",G97="",L97=""),"",IFERROR(SUMIFS($G$7:$G$106,$C$7:$C$106,C97,$B$7:$B$106,B97)/L97,""))</f>
        <v/>
      </c>
      <c r="N97" s="17">
        <f>IF(A97="","",IF(OR(B97="",C97="",G97=""),"Eingabe fehlt",IF(L97="","Anlage prüfen",IFERROR(IF(OR(IF(M97="",FALSE,M97&gt;=VLOOKUP(C97,Anlagen!$A$7:$G$106,7,FALSE)),IF(H97="",FALSE,H97&gt;=Zusammenfassung!$B$10),IF(I97="",FALSE,I97&gt;=Zusammenfassung!$B$11)),"Engpass prüfen","Unauffällig"),"Eingabe prüfen"))))</f>
        <v/>
      </c>
      <c r="O97" s="17">
        <f>IF(A97="","",IFERROR(IF(COUNTIF($A$7:$A$106,A97)&gt;1,"Doppelte ID",IF(OR(B97="",C97="",D97="",E97="",F97="",G97=""),"Pflichtwert fehlt",IF(WEEKDAY(B97,2)&lt;&gt;1,"Woche prüfen","Plausibel"))),"Eingabe prüfen"))</f>
        <v/>
      </c>
    </row>
    <row r="98">
      <c r="A98" s="22" t="n"/>
      <c r="B98" s="9" t="n"/>
      <c r="C98" s="22" t="n"/>
      <c r="D98" s="22" t="n"/>
      <c r="E98" s="22" t="n"/>
      <c r="F98" s="29" t="n"/>
      <c r="G98" s="10" t="n"/>
      <c r="H98" s="10" t="n"/>
      <c r="I98" s="29" t="n"/>
      <c r="J98" s="22" t="n"/>
      <c r="K98" s="22" t="n"/>
      <c r="L98" s="13">
        <f>IF(C98="","",IFERROR(VLOOKUP(C98,Anlagen!$A$7:$I$106,9,FALSE),""))</f>
        <v/>
      </c>
      <c r="M98" s="30">
        <f>IF(OR(B98="",C98="",G98="",L98=""),"",IFERROR(SUMIFS($G$7:$G$106,$C$7:$C$106,C98,$B$7:$B$106,B98)/L98,""))</f>
        <v/>
      </c>
      <c r="N98" s="12">
        <f>IF(A98="","",IF(OR(B98="",C98="",G98=""),"Eingabe fehlt",IF(L98="","Anlage prüfen",IFERROR(IF(OR(IF(M98="",FALSE,M98&gt;=VLOOKUP(C98,Anlagen!$A$7:$G$106,7,FALSE)),IF(H98="",FALSE,H98&gt;=Zusammenfassung!$B$10),IF(I98="",FALSE,I98&gt;=Zusammenfassung!$B$11)),"Engpass prüfen","Unauffällig"),"Eingabe prüfen"))))</f>
        <v/>
      </c>
      <c r="O98" s="12">
        <f>IF(A98="","",IFERROR(IF(COUNTIF($A$7:$A$106,A98)&gt;1,"Doppelte ID",IF(OR(B98="",C98="",D98="",E98="",F98="",G98=""),"Pflichtwert fehlt",IF(WEEKDAY(B98,2)&lt;&gt;1,"Woche prüfen","Plausibel"))),"Eingabe prüfen"))</f>
        <v/>
      </c>
    </row>
    <row r="99">
      <c r="A99" s="22" t="n"/>
      <c r="B99" s="9" t="n"/>
      <c r="C99" s="22" t="n"/>
      <c r="D99" s="22" t="n"/>
      <c r="E99" s="22" t="n"/>
      <c r="F99" s="29" t="n"/>
      <c r="G99" s="10" t="n"/>
      <c r="H99" s="10" t="n"/>
      <c r="I99" s="29" t="n"/>
      <c r="J99" s="22" t="n"/>
      <c r="K99" s="22" t="n"/>
      <c r="L99" s="18">
        <f>IF(C99="","",IFERROR(VLOOKUP(C99,Anlagen!$A$7:$I$106,9,FALSE),""))</f>
        <v/>
      </c>
      <c r="M99" s="32">
        <f>IF(OR(B99="",C99="",G99="",L99=""),"",IFERROR(SUMIFS($G$7:$G$106,$C$7:$C$106,C99,$B$7:$B$106,B99)/L99,""))</f>
        <v/>
      </c>
      <c r="N99" s="17">
        <f>IF(A99="","",IF(OR(B99="",C99="",G99=""),"Eingabe fehlt",IF(L99="","Anlage prüfen",IFERROR(IF(OR(IF(M99="",FALSE,M99&gt;=VLOOKUP(C99,Anlagen!$A$7:$G$106,7,FALSE)),IF(H99="",FALSE,H99&gt;=Zusammenfassung!$B$10),IF(I99="",FALSE,I99&gt;=Zusammenfassung!$B$11)),"Engpass prüfen","Unauffällig"),"Eingabe prüfen"))))</f>
        <v/>
      </c>
      <c r="O99" s="17">
        <f>IF(A99="","",IFERROR(IF(COUNTIF($A$7:$A$106,A99)&gt;1,"Doppelte ID",IF(OR(B99="",C99="",D99="",E99="",F99="",G99=""),"Pflichtwert fehlt",IF(WEEKDAY(B99,2)&lt;&gt;1,"Woche prüfen","Plausibel"))),"Eingabe prüfen"))</f>
        <v/>
      </c>
    </row>
    <row r="100">
      <c r="A100" s="22" t="n"/>
      <c r="B100" s="9" t="n"/>
      <c r="C100" s="22" t="n"/>
      <c r="D100" s="22" t="n"/>
      <c r="E100" s="22" t="n"/>
      <c r="F100" s="29" t="n"/>
      <c r="G100" s="10" t="n"/>
      <c r="H100" s="10" t="n"/>
      <c r="I100" s="29" t="n"/>
      <c r="J100" s="22" t="n"/>
      <c r="K100" s="22" t="n"/>
      <c r="L100" s="13">
        <f>IF(C100="","",IFERROR(VLOOKUP(C100,Anlagen!$A$7:$I$106,9,FALSE),""))</f>
        <v/>
      </c>
      <c r="M100" s="30">
        <f>IF(OR(B100="",C100="",G100="",L100=""),"",IFERROR(SUMIFS($G$7:$G$106,$C$7:$C$106,C100,$B$7:$B$106,B100)/L100,""))</f>
        <v/>
      </c>
      <c r="N100" s="12">
        <f>IF(A100="","",IF(OR(B100="",C100="",G100=""),"Eingabe fehlt",IF(L100="","Anlage prüfen",IFERROR(IF(OR(IF(M100="",FALSE,M100&gt;=VLOOKUP(C100,Anlagen!$A$7:$G$106,7,FALSE)),IF(H100="",FALSE,H100&gt;=Zusammenfassung!$B$10),IF(I100="",FALSE,I100&gt;=Zusammenfassung!$B$11)),"Engpass prüfen","Unauffällig"),"Eingabe prüfen"))))</f>
        <v/>
      </c>
      <c r="O100" s="12">
        <f>IF(A100="","",IFERROR(IF(COUNTIF($A$7:$A$106,A100)&gt;1,"Doppelte ID",IF(OR(B100="",C100="",D100="",E100="",F100="",G100=""),"Pflichtwert fehlt",IF(WEEKDAY(B100,2)&lt;&gt;1,"Woche prüfen","Plausibel"))),"Eingabe prüfen"))</f>
        <v/>
      </c>
    </row>
    <row r="101">
      <c r="A101" s="22" t="n"/>
      <c r="B101" s="9" t="n"/>
      <c r="C101" s="22" t="n"/>
      <c r="D101" s="22" t="n"/>
      <c r="E101" s="22" t="n"/>
      <c r="F101" s="29" t="n"/>
      <c r="G101" s="10" t="n"/>
      <c r="H101" s="10" t="n"/>
      <c r="I101" s="29" t="n"/>
      <c r="J101" s="22" t="n"/>
      <c r="K101" s="22" t="n"/>
      <c r="L101" s="18">
        <f>IF(C101="","",IFERROR(VLOOKUP(C101,Anlagen!$A$7:$I$106,9,FALSE),""))</f>
        <v/>
      </c>
      <c r="M101" s="32">
        <f>IF(OR(B101="",C101="",G101="",L101=""),"",IFERROR(SUMIFS($G$7:$G$106,$C$7:$C$106,C101,$B$7:$B$106,B101)/L101,""))</f>
        <v/>
      </c>
      <c r="N101" s="17">
        <f>IF(A101="","",IF(OR(B101="",C101="",G101=""),"Eingabe fehlt",IF(L101="","Anlage prüfen",IFERROR(IF(OR(IF(M101="",FALSE,M101&gt;=VLOOKUP(C101,Anlagen!$A$7:$G$106,7,FALSE)),IF(H101="",FALSE,H101&gt;=Zusammenfassung!$B$10),IF(I101="",FALSE,I101&gt;=Zusammenfassung!$B$11)),"Engpass prüfen","Unauffällig"),"Eingabe prüfen"))))</f>
        <v/>
      </c>
      <c r="O101" s="17">
        <f>IF(A101="","",IFERROR(IF(COUNTIF($A$7:$A$106,A101)&gt;1,"Doppelte ID",IF(OR(B101="",C101="",D101="",E101="",F101="",G101=""),"Pflichtwert fehlt",IF(WEEKDAY(B101,2)&lt;&gt;1,"Woche prüfen","Plausibel"))),"Eingabe prüfen"))</f>
        <v/>
      </c>
    </row>
    <row r="102">
      <c r="A102" s="22" t="n"/>
      <c r="B102" s="9" t="n"/>
      <c r="C102" s="22" t="n"/>
      <c r="D102" s="22" t="n"/>
      <c r="E102" s="22" t="n"/>
      <c r="F102" s="29" t="n"/>
      <c r="G102" s="10" t="n"/>
      <c r="H102" s="10" t="n"/>
      <c r="I102" s="29" t="n"/>
      <c r="J102" s="22" t="n"/>
      <c r="K102" s="22" t="n"/>
      <c r="L102" s="13">
        <f>IF(C102="","",IFERROR(VLOOKUP(C102,Anlagen!$A$7:$I$106,9,FALSE),""))</f>
        <v/>
      </c>
      <c r="M102" s="30">
        <f>IF(OR(B102="",C102="",G102="",L102=""),"",IFERROR(SUMIFS($G$7:$G$106,$C$7:$C$106,C102,$B$7:$B$106,B102)/L102,""))</f>
        <v/>
      </c>
      <c r="N102" s="12">
        <f>IF(A102="","",IF(OR(B102="",C102="",G102=""),"Eingabe fehlt",IF(L102="","Anlage prüfen",IFERROR(IF(OR(IF(M102="",FALSE,M102&gt;=VLOOKUP(C102,Anlagen!$A$7:$G$106,7,FALSE)),IF(H102="",FALSE,H102&gt;=Zusammenfassung!$B$10),IF(I102="",FALSE,I102&gt;=Zusammenfassung!$B$11)),"Engpass prüfen","Unauffällig"),"Eingabe prüfen"))))</f>
        <v/>
      </c>
      <c r="O102" s="12">
        <f>IF(A102="","",IFERROR(IF(COUNTIF($A$7:$A$106,A102)&gt;1,"Doppelte ID",IF(OR(B102="",C102="",D102="",E102="",F102="",G102=""),"Pflichtwert fehlt",IF(WEEKDAY(B102,2)&lt;&gt;1,"Woche prüfen","Plausibel"))),"Eingabe prüfen"))</f>
        <v/>
      </c>
    </row>
    <row r="103">
      <c r="A103" s="22" t="n"/>
      <c r="B103" s="9" t="n"/>
      <c r="C103" s="22" t="n"/>
      <c r="D103" s="22" t="n"/>
      <c r="E103" s="22" t="n"/>
      <c r="F103" s="29" t="n"/>
      <c r="G103" s="10" t="n"/>
      <c r="H103" s="10" t="n"/>
      <c r="I103" s="29" t="n"/>
      <c r="J103" s="22" t="n"/>
      <c r="K103" s="22" t="n"/>
      <c r="L103" s="18">
        <f>IF(C103="","",IFERROR(VLOOKUP(C103,Anlagen!$A$7:$I$106,9,FALSE),""))</f>
        <v/>
      </c>
      <c r="M103" s="32">
        <f>IF(OR(B103="",C103="",G103="",L103=""),"",IFERROR(SUMIFS($G$7:$G$106,$C$7:$C$106,C103,$B$7:$B$106,B103)/L103,""))</f>
        <v/>
      </c>
      <c r="N103" s="17">
        <f>IF(A103="","",IF(OR(B103="",C103="",G103=""),"Eingabe fehlt",IF(L103="","Anlage prüfen",IFERROR(IF(OR(IF(M103="",FALSE,M103&gt;=VLOOKUP(C103,Anlagen!$A$7:$G$106,7,FALSE)),IF(H103="",FALSE,H103&gt;=Zusammenfassung!$B$10),IF(I103="",FALSE,I103&gt;=Zusammenfassung!$B$11)),"Engpass prüfen","Unauffällig"),"Eingabe prüfen"))))</f>
        <v/>
      </c>
      <c r="O103" s="17">
        <f>IF(A103="","",IFERROR(IF(COUNTIF($A$7:$A$106,A103)&gt;1,"Doppelte ID",IF(OR(B103="",C103="",D103="",E103="",F103="",G103=""),"Pflichtwert fehlt",IF(WEEKDAY(B103,2)&lt;&gt;1,"Woche prüfen","Plausibel"))),"Eingabe prüfen"))</f>
        <v/>
      </c>
    </row>
    <row r="104">
      <c r="A104" s="22" t="n"/>
      <c r="B104" s="9" t="n"/>
      <c r="C104" s="22" t="n"/>
      <c r="D104" s="22" t="n"/>
      <c r="E104" s="22" t="n"/>
      <c r="F104" s="29" t="n"/>
      <c r="G104" s="10" t="n"/>
      <c r="H104" s="10" t="n"/>
      <c r="I104" s="29" t="n"/>
      <c r="J104" s="22" t="n"/>
      <c r="K104" s="22" t="n"/>
      <c r="L104" s="13">
        <f>IF(C104="","",IFERROR(VLOOKUP(C104,Anlagen!$A$7:$I$106,9,FALSE),""))</f>
        <v/>
      </c>
      <c r="M104" s="30">
        <f>IF(OR(B104="",C104="",G104="",L104=""),"",IFERROR(SUMIFS($G$7:$G$106,$C$7:$C$106,C104,$B$7:$B$106,B104)/L104,""))</f>
        <v/>
      </c>
      <c r="N104" s="12">
        <f>IF(A104="","",IF(OR(B104="",C104="",G104=""),"Eingabe fehlt",IF(L104="","Anlage prüfen",IFERROR(IF(OR(IF(M104="",FALSE,M104&gt;=VLOOKUP(C104,Anlagen!$A$7:$G$106,7,FALSE)),IF(H104="",FALSE,H104&gt;=Zusammenfassung!$B$10),IF(I104="",FALSE,I104&gt;=Zusammenfassung!$B$11)),"Engpass prüfen","Unauffällig"),"Eingabe prüfen"))))</f>
        <v/>
      </c>
      <c r="O104" s="12">
        <f>IF(A104="","",IFERROR(IF(COUNTIF($A$7:$A$106,A104)&gt;1,"Doppelte ID",IF(OR(B104="",C104="",D104="",E104="",F104="",G104=""),"Pflichtwert fehlt",IF(WEEKDAY(B104,2)&lt;&gt;1,"Woche prüfen","Plausibel"))),"Eingabe prüfen"))</f>
        <v/>
      </c>
    </row>
    <row r="105">
      <c r="A105" s="22" t="n"/>
      <c r="B105" s="9" t="n"/>
      <c r="C105" s="22" t="n"/>
      <c r="D105" s="22" t="n"/>
      <c r="E105" s="22" t="n"/>
      <c r="F105" s="29" t="n"/>
      <c r="G105" s="10" t="n"/>
      <c r="H105" s="10" t="n"/>
      <c r="I105" s="29" t="n"/>
      <c r="J105" s="22" t="n"/>
      <c r="K105" s="22" t="n"/>
      <c r="L105" s="18">
        <f>IF(C105="","",IFERROR(VLOOKUP(C105,Anlagen!$A$7:$I$106,9,FALSE),""))</f>
        <v/>
      </c>
      <c r="M105" s="32">
        <f>IF(OR(B105="",C105="",G105="",L105=""),"",IFERROR(SUMIFS($G$7:$G$106,$C$7:$C$106,C105,$B$7:$B$106,B105)/L105,""))</f>
        <v/>
      </c>
      <c r="N105" s="17">
        <f>IF(A105="","",IF(OR(B105="",C105="",G105=""),"Eingabe fehlt",IF(L105="","Anlage prüfen",IFERROR(IF(OR(IF(M105="",FALSE,M105&gt;=VLOOKUP(C105,Anlagen!$A$7:$G$106,7,FALSE)),IF(H105="",FALSE,H105&gt;=Zusammenfassung!$B$10),IF(I105="",FALSE,I105&gt;=Zusammenfassung!$B$11)),"Engpass prüfen","Unauffällig"),"Eingabe prüfen"))))</f>
        <v/>
      </c>
      <c r="O105" s="17">
        <f>IF(A105="","",IFERROR(IF(COUNTIF($A$7:$A$106,A105)&gt;1,"Doppelte ID",IF(OR(B105="",C105="",D105="",E105="",F105="",G105=""),"Pflichtwert fehlt",IF(WEEKDAY(B105,2)&lt;&gt;1,"Woche prüfen","Plausibel"))),"Eingabe prüfen"))</f>
        <v/>
      </c>
    </row>
    <row r="106">
      <c r="A106" s="22" t="n"/>
      <c r="B106" s="9" t="n"/>
      <c r="C106" s="22" t="n"/>
      <c r="D106" s="22" t="n"/>
      <c r="E106" s="22" t="n"/>
      <c r="F106" s="29" t="n"/>
      <c r="G106" s="10" t="n"/>
      <c r="H106" s="10" t="n"/>
      <c r="I106" s="29" t="n"/>
      <c r="J106" s="22" t="n"/>
      <c r="K106" s="22" t="n"/>
      <c r="L106" s="13">
        <f>IF(C106="","",IFERROR(VLOOKUP(C106,Anlagen!$A$7:$I$106,9,FALSE),""))</f>
        <v/>
      </c>
      <c r="M106" s="30">
        <f>IF(OR(B106="",C106="",G106="",L106=""),"",IFERROR(SUMIFS($G$7:$G$106,$C$7:$C$106,C106,$B$7:$B$106,B106)/L106,""))</f>
        <v/>
      </c>
      <c r="N106" s="12">
        <f>IF(A106="","",IF(OR(B106="",C106="",G106=""),"Eingabe fehlt",IF(L106="","Anlage prüfen",IFERROR(IF(OR(IF(M106="",FALSE,M106&gt;=VLOOKUP(C106,Anlagen!$A$7:$G$106,7,FALSE)),IF(H106="",FALSE,H106&gt;=Zusammenfassung!$B$10),IF(I106="",FALSE,I106&gt;=Zusammenfassung!$B$11)),"Engpass prüfen","Unauffällig"),"Eingabe prüfen"))))</f>
        <v/>
      </c>
      <c r="O106" s="12">
        <f>IF(A106="","",IFERROR(IF(COUNTIF($A$7:$A$106,A106)&gt;1,"Doppelte ID",IF(OR(B106="",C106="",D106="",E106="",F106="",G106=""),"Pflichtwert fehlt",IF(WEEKDAY(B106,2)&lt;&gt;1,"Woche prüfen","Plausibel"))),"Eingabe prüfen"))</f>
        <v/>
      </c>
    </row>
  </sheetData>
  <autoFilter ref="A6:O106"/>
  <mergeCells count="1">
    <mergeCell ref="A1:O1"/>
  </mergeCells>
  <conditionalFormatting sqref="A7:A106">
    <cfRule type="expression" priority="1" dxfId="0">
      <formula>AND($A7&lt;&gt;"",COUNTIF($A$7:$A$106,$A7)&gt;1)</formula>
    </cfRule>
  </conditionalFormatting>
  <conditionalFormatting sqref="B7:B106">
    <cfRule type="expression" priority="2" dxfId="0">
      <formula>AND($B7&lt;&gt;"",WEEKDAY($B7,2)&lt;&gt;1)</formula>
    </cfRule>
  </conditionalFormatting>
  <conditionalFormatting sqref="N7:N106">
    <cfRule type="expression" priority="3" dxfId="0">
      <formula>$N7="Engpass prüfen"</formula>
    </cfRule>
    <cfRule type="expression" priority="4" dxfId="1">
      <formula>$N7="Unauffällig"</formula>
    </cfRule>
  </conditionalFormatting>
  <conditionalFormatting sqref="O7:O106">
    <cfRule type="expression" priority="5" dxfId="0">
      <formula>OR($O7="Doppelte ID",$O7="Pflichtwert fehlt",$O7="Woche prüfen",$O7="Eingabe prüfen")</formula>
    </cfRule>
    <cfRule type="expression" priority="6" dxfId="1">
      <formula>$O7="Plausibel"</formula>
    </cfRule>
  </conditionalFormatting>
  <dataValidations count="8">
    <dataValidation sqref="B7:B106" showDropDown="0" showInputMessage="1" showErrorMessage="1" allowBlank="0" errorTitle="Woche prüfen" error="Das Datum liegt außerhalb des vorgesehenen Betrachtungszeitraums." promptTitle="Betrachtungswoche" prompt="Montag der Kalenderwoche im Format TT.MM.JJJJ eintragen." type="date" errorStyle="warning" operator="between">
      <formula1>DATE(2025,1,1)</formula1>
      <formula2>DATE(2027,12,31)</formula2>
    </dataValidation>
    <dataValidation sqref="C7:C106" showDropDown="0" showInputMessage="1" showErrorMessage="1" allowBlank="0" errorTitle="Anlage prüfen" error="Bitte eine im Blatt Anlagen gepflegte Anlagen-ID auswählen." promptTitle="Anlagen-ID" prompt="Auswahl aus dem vorbereiteten Anlagenbereich." type="list" errorStyle="warning">
      <formula1>INDIRECT("Anlagen!$A$7:$A$106")</formula1>
    </dataValidation>
    <dataValidation sqref="F7:F106" showDropDown="0" showInputMessage="1" showErrorMessage="1" allowBlank="0" errorTitle="Losmenge prüfen" error="Der Richtwert liegt zwischen 1 und 10.000.000 Stück." promptTitle="Losmenge" prompt="Geplante Menge in Stück; keine Berechnung aus Textfeldern." type="whole" errorStyle="warning" operator="between">
      <formula1>1</formula1>
      <formula2>10000000</formula2>
    </dataValidation>
    <dataValidation sqref="G7:G106" showDropDown="0" showInputMessage="1" showErrorMessage="1" allowBlank="0" errorTitle="Bearbeitungsbedarf prüfen" error="Der Richtwert liegt zwischen 0 und 1.000 Stunden." promptTitle="Bearbeitungsbedarf" prompt="Geplanter Anlagenbedarf des Vorgangs in Stunden." type="decimal" errorStyle="warning" operator="between">
      <formula1>0</formula1>
      <formula2>1000</formula2>
    </dataValidation>
    <dataValidation sqref="H7:H106" showDropDown="0" showInputMessage="1" showErrorMessage="1" allowBlank="0" errorTitle="Wartezeit prüfen" error="Der Richtwert liegt zwischen 0 und 500 Stunden." promptTitle="Beobachtete Wartezeit" prompt="Optionaler Beobachtungswert; leer bedeutet nicht beobachtet und nicht automatisch null." type="decimal" errorStyle="warning" operator="between">
      <formula1>0</formula1>
      <formula2>500</formula2>
    </dataValidation>
    <dataValidation sqref="I7:I106" showDropDown="0" showInputMessage="1" showErrorMessage="1" allowBlank="0" errorTitle="Verlustmenge prüfen" error="Der Richtwert liegt zwischen 0 und 1.000.000 Stück." promptTitle="Beobachteter Verlust" prompt="Optionaler Beobachtungswert in Stück; leer bleibt in der Zusammenfassung leer." type="whole" errorStyle="warning" operator="between">
      <formula1>0</formula1>
      <formula2>1000000</formula2>
    </dataValidation>
    <dataValidation sqref="J7:J106" showDropDown="0" showInputMessage="1" showErrorMessage="1" allowBlank="0" errorTitle="Verlustgrund prüfen" error="Bitte einen vorgesehenen Grund auswählen oder leer lassen." promptTitle="Verlustgrund" prompt="Nur bei beobachteter Abweichung verwenden." type="list" errorStyle="warning">
      <formula1>"Materialmangel,Störung,Qualitätsnacharbeit,Personalengpass,Transportwartezeit,Sonstiger Grund"</formula1>
    </dataValidation>
    <dataValidation sqref="K7:K106" showDropDown="0" showInputMessage="1" showErrorMessage="1" allowBlank="0" errorTitle="Status prüfen" error="Bitte einen vorgesehenen Vorgangsstatus auswählen." promptTitle="Vorgangsstatus" prompt="Manueller Status ohne automatische Fortschreibung." type="list" errorStyle="warning">
      <formula1>"Freigegeben,In Arbeit,Wartet,Abgeschlossen,Zur Prüfung"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92" customWidth="1" min="2" max="2"/>
    <col width="56" customWidth="1" min="3" max="3"/>
  </cols>
  <sheetData>
    <row r="1" ht="28" customHeight="1">
      <c r="A1" s="1" t="inlineStr">
        <is>
          <t>Anweisungen, Datenlogik und manuelle Kontrollen</t>
        </is>
      </c>
      <c r="B1" s="26" t="n"/>
      <c r="C1" s="27" t="n"/>
    </row>
    <row r="2" ht="34" customHeight="1">
      <c r="A2" s="3" t="inlineStr">
        <is>
          <t>Diese Hinweise beschreiben Nutzung, Datenherkunft, Feldverhalten und prüfbare Beispielergebnisse der ausschließlich manuell geführten Arbeitsmappe.</t>
        </is>
      </c>
    </row>
    <row r="3"/>
    <row r="4" ht="31" customHeight="1">
      <c r="A4" s="4" t="inlineStr">
        <is>
          <t>Thema</t>
        </is>
      </c>
      <c r="B4" s="4" t="inlineStr">
        <is>
          <t>Beschreibung</t>
        </is>
      </c>
      <c r="C4" s="4" t="inlineStr">
        <is>
          <t>Manuelle Kontrolle</t>
        </is>
      </c>
    </row>
    <row r="5" ht="58" customHeight="1">
      <c r="A5" s="24" t="inlineStr">
        <is>
          <t>Zusammenfassung</t>
        </is>
      </c>
      <c r="B5" s="24" t="inlineStr">
        <is>
          <t>Zweck: wöchentliche Priorisierung einer zu prüfenden Engpassanlage. Datenquelle: Formeln aus Anlagen und Vorgänge sowie die gelben Annahmen. Sichtbares Ergebnis: Bedarf, Auslastung, Wartezeit, Verlust, Signal und Prioritätsindex.</t>
        </is>
      </c>
      <c r="C5" s="24" t="inlineStr">
        <is>
          <t>Auswahlwoche und beide Warnschwellen vor jeder Entscheidung prüfen.</t>
        </is>
      </c>
    </row>
    <row r="6" ht="58" customHeight="1">
      <c r="A6" s="25" t="inlineStr">
        <is>
          <t>Anlagen</t>
        </is>
      </c>
      <c r="B6" s="25" t="inlineStr">
        <is>
          <t>Zweck: einmalige Pflege je Anlage. Datenquelle: manuell abgestimmte Planwerte. Sichtbares Ergebnis: wirksame Kapazität und Datenstatus. Gelbe Zellen A:H sind veränderbar; I:J enthalten Formeln.</t>
        </is>
      </c>
      <c r="C6" s="25" t="inlineStr">
        <is>
          <t>Anlagen-ID eindeutig halten und Stillstand nicht größer als verfügbare Stunden ansetzen.</t>
        </is>
      </c>
    </row>
    <row r="7" ht="58" customHeight="1">
      <c r="A7" s="24" t="inlineStr">
        <is>
          <t>Vorgänge</t>
        </is>
      </c>
      <c r="B7" s="24" t="inlineStr">
        <is>
          <t>Zweck: Wochenbedarf und Beobachtungen je Vorgang erfassen. Datenquelle: manuelle Wochenaufnahme. Sichtbares Ergebnis: Kapazitätsnachschlag, Wochenauslastung, Engpasshinweis und Datenprüfung. Gelbe Zellen A:K sind veränderbar.</t>
        </is>
      </c>
      <c r="C7" s="24" t="inlineStr">
        <is>
          <t>Nur tatsächlich beobachtete Warte- und Verlustwerte eintragen; fehlende Beobachtungen leer lassen.</t>
        </is>
      </c>
    </row>
    <row r="8" ht="58" customHeight="1">
      <c r="A8" s="25" t="inlineStr">
        <is>
          <t>Anweisungen</t>
        </is>
      </c>
      <c r="B8" s="25" t="inlineStr">
        <is>
          <t>Zweck: Datentypen, Fehlwertlogik, Beispielergebnisse und Abschlusskontrollen offenlegen. Datenquelle: Aufbau dieser Arbeitsmappe. Sichtbares Ergebnis: nachvollziehbare Prüfschritte.</t>
        </is>
      </c>
      <c r="C8" s="25" t="inlineStr">
        <is>
          <t>Nach Strukturänderungen Bezüge, Filter und vorbereitete Endzeilen erneut kontrollieren.</t>
        </is>
      </c>
    </row>
    <row r="9" ht="58" customHeight="1">
      <c r="A9" s="24" t="inlineStr">
        <is>
          <t>Anlagen-Identifikation</t>
        </is>
      </c>
      <c r="B9" s="24" t="inlineStr">
        <is>
          <t>Anlagen-ID, Bezeichnung, Bereich und Verantwortungsrolle sind Textfelder. ID, Bezeichnung, Bereich und Rolle sind Pflichtwerte. Personen- oder Kontaktdaten sind nicht vorgesehen.</t>
        </is>
      </c>
      <c r="C9" s="24" t="inlineStr">
        <is>
          <t>Doppelte Anlagen-IDs werden orange markiert und im Datenstatus ausgewiesen.</t>
        </is>
      </c>
    </row>
    <row r="10" ht="58" customHeight="1">
      <c r="A10" s="25" t="inlineStr">
        <is>
          <t>Kapazitätsfelder</t>
        </is>
      </c>
      <c r="B10" s="25" t="inlineStr">
        <is>
          <t>Verfügbare Stunden, Stillstand, Leistungsgrad und Auslastungsschwelle sind Dezimalzahlen. Einheiten: Stunden je Woche beziehungsweise Prozent. Fehlende Werte führen zum Status „Eingabe fehlt“ und zu leeren Folgeergebnissen.</t>
        </is>
      </c>
      <c r="C10" s="25" t="inlineStr">
        <is>
          <t>Kapazitätsannahmen fachlich abstimmen; Warnvalidierungen blockieren bewusste Grenzfälle nicht endgültig.</t>
        </is>
      </c>
    </row>
    <row r="11" ht="58" customHeight="1">
      <c r="A11" s="24" t="inlineStr">
        <is>
          <t>Vorgangspflichtfelder</t>
        </is>
      </c>
      <c r="B11" s="24" t="inlineStr">
        <is>
          <t>Vorgangs-ID, Betrachtungswoche, Anlagen-ID, Auftragslos, Artikel, Losmenge und Bearbeitungsbedarf sind Pflichtwerte. Datum im Format TT.MM.JJJJ, Mengen in Stück und Bedarf in Stunden.</t>
        </is>
      </c>
      <c r="C11" s="24" t="inlineStr">
        <is>
          <t>Die Datenprüfung muss „Plausibel“ anzeigen; Wochenangaben sollen auf einem Montag liegen.</t>
        </is>
      </c>
    </row>
    <row r="12" ht="58" customHeight="1">
      <c r="A12" s="25" t="inlineStr">
        <is>
          <t>Optionale Beobachtungen</t>
        </is>
      </c>
      <c r="B12" s="25" t="inlineStr">
        <is>
          <t>Wartezeit, Verlustmenge und Verlustgrund sind Beobachtungsfelder. Leere Warte- oder Verlustwerte bedeuten „nicht beobachtet“ und werden nicht automatisch als Messwert null gemittelt oder summiert.</t>
        </is>
      </c>
      <c r="C12" s="25" t="inlineStr">
        <is>
          <t>Eine tatsächlich beobachtete Null ausdrücklich als 0 eintragen; einen nicht erhobenen Wert leer lassen.</t>
        </is>
      </c>
    </row>
    <row r="13" ht="58" customHeight="1">
      <c r="A13" s="24" t="inlineStr">
        <is>
          <t>Statusfelder</t>
        </is>
      </c>
      <c r="B13" s="24" t="inlineStr">
        <is>
          <t>Vorgangsstatus ist eine stabile manuelle Auswahl. Engpasshinweis und Datenprüfung sind Formelergebnisse und keine Freigabe oder automatische Steuerung.</t>
        </is>
      </c>
      <c r="C13" s="24" t="inlineStr">
        <is>
          <t>Status und Formelergebnis getrennt beurteilen.</t>
        </is>
      </c>
    </row>
    <row r="14" ht="58" customHeight="1">
      <c r="A14" s="25" t="inlineStr">
        <is>
          <t>Kapazitätsformel</t>
        </is>
      </c>
      <c r="B14" s="25" t="inlineStr">
        <is>
          <t>Anlagen!I7 berechnet IFERROR(MAX(0,(D7-E7)*F7),""). Für ANL-01 ergibt sich aus 80,0 h minus 8,0 h und 95,0 % ein Erwartungswert von 68,4 h.</t>
        </is>
      </c>
      <c r="C14" s="25" t="inlineStr">
        <is>
          <t>Anlagen!I7 nach Excel-Neuberechnung mit 68,4 h vergleichen.</t>
        </is>
      </c>
    </row>
    <row r="15" ht="58" customHeight="1">
      <c r="A15" s="24" t="inlineStr">
        <is>
          <t>Bedarfsformel</t>
        </is>
      </c>
      <c r="B15" s="24" t="inlineStr">
        <is>
          <t>Zusammenfassung!D15 summiert für ANL-02 alle Bedarfe der Auswahlwoche. Die beiden fiktiven Vorgänge mit 35,0 h und 32,0 h ergeben 67,0 h.</t>
        </is>
      </c>
      <c r="C15" s="24" t="inlineStr">
        <is>
          <t>Filter in Vorgänge auf ANL-02 und die Auswahlwoche setzen; Summe 67,0 h bestätigen.</t>
        </is>
      </c>
    </row>
    <row r="16" ht="58" customHeight="1">
      <c r="A16" s="25" t="inlineStr">
        <is>
          <t>Auslastungsformel</t>
        </is>
      </c>
      <c r="B16" s="25" t="inlineStr">
        <is>
          <t>Zusammenfassung!E15 teilt 67,0 h durch 61,2 h wirksame Kapazität. Erwartet werden rund 109,5 %. Die Division ist mit IFERROR abgesichert.</t>
        </is>
      </c>
      <c r="C16" s="25" t="inlineStr">
        <is>
          <t>Anlagen!I8 mit 61,2 h und Zusammenfassung!E15 mit rund 109,5 % vergleichen.</t>
        </is>
      </c>
    </row>
    <row r="17" ht="58" customHeight="1">
      <c r="A17" s="24" t="inlineStr">
        <is>
          <t>Warte- und Verlustkontrolle</t>
        </is>
      </c>
      <c r="B17" s="24" t="inlineStr">
        <is>
          <t>Für ANL-02 ergeben Zusammenfassung!F15 aus 14,0 h und 9,0 h einen Mittelwert von 11,5 h sowie Zusammenfassung!G15 aus 80 und 45 Stück insgesamt 125 Stück.</t>
        </is>
      </c>
      <c r="C17" s="24" t="inlineStr">
        <is>
          <t>Die beiden Quelldatensätze VOR-002 und VOR-003 einzeln kontrollieren.</t>
        </is>
      </c>
    </row>
    <row r="18" ht="58" customHeight="1">
      <c r="A18" s="25" t="inlineStr">
        <is>
          <t>Prioritätsindex</t>
        </is>
      </c>
      <c r="B18" s="25" t="inlineStr">
        <is>
          <t>Zusammenfassung!I15 bildet das Maximum aus Auslastungs-, Wartezeit- und Verlustquote. Bei 125 Stück und einer Schwelle von 50 Stück ist der erwartete Index 2,50.</t>
        </is>
      </c>
      <c r="C18" s="25" t="inlineStr">
        <is>
          <t>Ein Index ab 1,00 bedeutet, dass mindestens eine hinterlegte Schwelle erreicht ist.</t>
        </is>
      </c>
    </row>
    <row r="19" ht="58" customHeight="1">
      <c r="A19" s="24" t="inlineStr">
        <is>
          <t>Grenzfall</t>
        </is>
      </c>
      <c r="B19" s="24" t="inlineStr">
        <is>
          <t>ANL-03 besitzt 59,5 h Kapazität und 47,6 h Bedarf. Zusammenfassung!E16 ergibt genau 80,0 %; die anlagenspezifische Schwelle von 80,0 % wird erreicht und H16 zeigt „Engpass prüfen“.</t>
        </is>
      </c>
      <c r="C19" s="24" t="inlineStr">
        <is>
          <t>Vergleichsoperator ist größer oder gleich; den Grenzwert nicht als Überschreitung missverstehen.</t>
        </is>
      </c>
    </row>
    <row r="20" ht="58" customHeight="1">
      <c r="A20" s="25" t="inlineStr">
        <is>
          <t>Leerfall</t>
        </is>
      </c>
      <c r="B20" s="25" t="inlineStr">
        <is>
          <t>Bei VOR-010 sind Wartezeit und Verlustmenge absichtlich leer. Für ANL-09 bleibt die durchschnittliche Wartezeit leer, die Verlustsumme bleibt leer und die Auslastung beträgt rund 42,7 %.</t>
        </is>
      </c>
      <c r="C20" s="25" t="inlineStr">
        <is>
          <t>Leere Beobachtungen nicht durch 0 ersetzen, sofern tatsächlich keine Beobachtung vorliegt.</t>
        </is>
      </c>
    </row>
    <row r="21" ht="58" customHeight="1">
      <c r="A21" s="24" t="inlineStr">
        <is>
          <t>Unbelegte Anlage</t>
        </is>
      </c>
      <c r="B21" s="24" t="inlineStr">
        <is>
          <t>Für eine Anlage ohne numerischen Bedarf in der Auswahlwoche bleiben Bedarf, Auslastung und Prioritätsindex leer; die Bewertung lautet „Keine Vorgänge“.</t>
        </is>
      </c>
      <c r="C21" s="24" t="inlineStr">
        <is>
          <t>Auswahlwoche ändern und prüfen, dass nicht vorhandene Daten nicht als Auslastung null interpretiert werden.</t>
        </is>
      </c>
    </row>
    <row r="22" ht="58" customHeight="1">
      <c r="A22" s="25" t="inlineStr">
        <is>
          <t>Vorbereitete Bereiche</t>
        </is>
      </c>
      <c r="B22" s="25" t="inlineStr">
        <is>
          <t>Anlagen und Vorgänge enthalten jeweils 100 nutzbare Zeilen von 7 bis 106. Die Zusammenfassung wertet 100 Anlagenzeilen von 14 bis 113 aus.</t>
        </is>
      </c>
      <c r="C22" s="25" t="inlineStr">
        <is>
          <t>Erste, mittlere und letzte Zeile prüfen: Anlagen/Vorgänge 7, 56, 106 sowie Zusammenfassung 14, 63, 113.</t>
        </is>
      </c>
    </row>
    <row r="23" ht="58" customHeight="1">
      <c r="A23" s="24" t="inlineStr">
        <is>
          <t>Formel- und Bezugsprüfung</t>
        </is>
      </c>
      <c r="B23" s="24" t="inlineStr">
        <is>
          <t>Anlagenzeile 56 und 106 liefert bei leerer ID leere Formelergebnisse. Vorgangszeile 56 und 106 liefert bei leerer Vorgangs-ID leere Ergebnisfelder. Die letzte Zusammenfassungszeile verweist ausschließlich auf Anlagenzeile 106.</t>
        </is>
      </c>
      <c r="C23" s="24" t="inlineStr">
        <is>
          <t>Keine Formeln überschreiben; nach Ergänzungen F9 beziehungsweise vollständige Excel-Neuberechnung ausführen.</t>
        </is>
      </c>
    </row>
    <row r="24" ht="58" customHeight="1">
      <c r="A24" s="25" t="inlineStr">
        <is>
          <t>Validierungen</t>
        </is>
      </c>
      <c r="B24" s="25" t="inlineStr">
        <is>
          <t>Listen begrenzen Bereiche, Rollen, Anlagen-IDs, Verlustgründe und Status. Zahlenprüfungen verwenden plausible Warnbereiche. Warnungen erlauben eine bewusste Bestätigung legitimer Sonderfälle.</t>
        </is>
      </c>
      <c r="C24" s="25" t="inlineStr">
        <is>
          <t>Dropdowns in der ersten, mittleren und letzten vorbereiteten Eingabezeile testen.</t>
        </is>
      </c>
    </row>
    <row r="25" ht="58" customHeight="1">
      <c r="A25" s="24" t="inlineStr">
        <is>
          <t>Duplikate</t>
        </is>
      </c>
      <c r="B25" s="24" t="inlineStr">
        <is>
          <t>Doppelte Vorgangs- oder Anlagen-IDs werden bedingt orange hervorgehoben und zusätzlich im jeweiligen Prüffeld angezeigt.</t>
        </is>
      </c>
      <c r="C25" s="24" t="inlineStr">
        <is>
          <t>Vor einer Entscheidung alle Meldungen „Doppelte ID“ bereinigen.</t>
        </is>
      </c>
    </row>
    <row r="26" ht="58" customHeight="1">
      <c r="A26" s="25" t="inlineStr">
        <is>
          <t>Diagramm</t>
        </is>
      </c>
      <c r="B26" s="25" t="inlineStr">
        <is>
          <t>Das Diagramm verwendet den kompakten Zusammenfassungsbereich der ersten zehn fiktiven Anlagen und zeigt nur den Prioritätsindex. Leere Diagrammwerte werden als Lücke behandelt.</t>
        </is>
      </c>
      <c r="C26" s="25" t="inlineStr">
        <is>
          <t>Diagramm erst nach Excel-Neuberechnung interpretieren und immer mit den Quelldaten vergleichen.</t>
        </is>
      </c>
    </row>
    <row r="27" ht="58" customHeight="1">
      <c r="A27" s="24" t="inlineStr">
        <is>
          <t>Entscheidungsgrenze</t>
        </is>
      </c>
      <c r="B27" s="24" t="inlineStr">
        <is>
          <t>Die Arbeitsmappe gibt einen begründeten Prüfhinweis, identifiziert aber keinen Engpass automatisch mit rechtlicher, technischer oder organisatorischer Verbindlichkeit.</t>
        </is>
      </c>
      <c r="C27" s="24" t="inlineStr">
        <is>
          <t>Reihenfolge, Kapazitätsmaßnahme und Ursachenbeseitigung durch zuständige betriebliche Rollen bestätigen.</t>
        </is>
      </c>
    </row>
    <row r="28" ht="58" customHeight="1">
      <c r="A28" s="25" t="inlineStr">
        <is>
          <t>Abschlusskontrolle</t>
        </is>
      </c>
      <c r="B28" s="25" t="inlineStr">
        <is>
          <t>Beispieldaten beziehen sich zur Laufzeit auf die Woche ab 07.09.2026. Alle Anlagen, Aufträge, Artikel und Bezeichnungen sind fiktiv.</t>
        </is>
      </c>
      <c r="C28" s="25" t="inlineStr">
        <is>
          <t>Auswahlwoche, Einheiten, Filter, gelbe Eingaben, Formelergebnisse und sichtbare Warnungen vor Nutzung gemeinsam prüfen.</t>
        </is>
      </c>
    </row>
  </sheetData>
  <autoFilter ref="A4:C28"/>
  <mergeCells count="1">
    <mergeCell ref="A1:C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Fertigungsbetrieb</dc:creator>
  <dc:title xmlns:dc="http://purl.org/dc/elements/1.1/">Fertigungsengpassanalyse</dc:title>
  <dc:subject xmlns:dc="http://purl.org/dc/elements/1.1/">Wöchentliche Engpassbewertung anhand von Auslastung, Wartezeit und beobachtetem Verlust</dc:subject>
  <dcterms:created xmlns:dcterms="http://purl.org/dc/terms/" xmlns:xsi="http://www.w3.org/2001/XMLSchema-instance" xsi:type="dcterms:W3CDTF">2026-09-09T21:16:34Z</dcterms:created>
  <dcterms:modified xmlns:dcterms="http://purl.org/dc/terms/" xmlns:xsi="http://www.w3.org/2001/XMLSchema-instance" xsi:type="dcterms:W3CDTF">2026-09-09T21:16:36+00:00Z</dcterms:modified>
</cp:coreProperties>
</file>