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Kapazität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'Aufträge'!$A$3:$M$103</definedName>
    <definedName name="_xlnm._FilterDatabase" localSheetId="2" hidden="1">'Kapazitäten'!$A$3:$J$103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.00 &quot;h&quot;"/>
    <numFmt numFmtId="166" formatCode="0.0%"/>
    <numFmt numFmtId="167" formatCode="mmm yyyy"/>
    <numFmt numFmtId="168" formatCode="0.00 &quot;h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12A32"/>
      <sz val="9"/>
    </font>
    <font>
      <name val="Calibri"/>
      <color rgb="00FFFFFF"/>
      <sz val="10"/>
    </font>
    <font>
      <name val="Calibri"/>
      <b val="1"/>
      <color rgb="00112A32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0AE"/>
      </patternFill>
    </fill>
    <fill>
      <patternFill patternType="solid">
        <fgColor rgb="00F3F0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pivotButton="0" quotePrefix="0" xfId="0"/>
    <xf numFmtId="0" fontId="4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left" vertical="top" wrapText="1"/>
    </xf>
    <xf numFmtId="165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167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3" fontId="0" fillId="4" borderId="1" applyAlignment="1" pivotButton="0" quotePrefix="0" xfId="0">
      <alignment horizontal="left" vertical="center"/>
    </xf>
    <xf numFmtId="168" fontId="0" fillId="4" borderId="1" applyAlignment="1" pivotButton="0" quotePrefix="0" xfId="0">
      <alignment horizontal="left" vertical="center"/>
    </xf>
    <xf numFmtId="2" fontId="0" fillId="4" borderId="1" applyAlignment="1" pivotButton="0" quotePrefix="0" xfId="0">
      <alignment horizontal="left" vertical="center"/>
    </xf>
    <xf numFmtId="167" fontId="0" fillId="4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top" wrapText="1"/>
    </xf>
    <xf numFmtId="166" fontId="0" fillId="4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top" wrapText="1"/>
    </xf>
    <xf numFmtId="165" fontId="0" fillId="6" borderId="1" applyAlignment="1" pivotButton="0" quotePrefix="0" xfId="0">
      <alignment horizontal="left" vertical="top" wrapText="1"/>
    </xf>
    <xf numFmtId="165" fontId="0" fillId="5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8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B8441C"/>
        </patternFill>
      </fill>
    </dxf>
    <dxf>
      <font>
        <name val="Calibri"/>
        <b val="1"/>
        <color rgb="00FFFFFF"/>
        <sz val="11"/>
      </font>
      <fill>
        <patternFill patternType="solid">
          <fgColor rgb="00397A62"/>
        </patternFill>
      </fill>
    </dxf>
    <dxf>
      <font>
        <name val="Calibri"/>
        <b val="1"/>
        <color rgb="00112A32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Bedarf und Kapazität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'Zusammenfassung'!B14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solidFill>
                <a:srgbClr val="B8441C"/>
              </a:solidFill>
              <a:prstDash val="solid"/>
            </a:ln>
          </spPr>
          <cat>
            <numRef>
              <f>'Zusammenfassung'!$A$15:$A$20</f>
            </numRef>
          </cat>
          <val>
            <numRef>
              <f>'Zusammenfassung'!$B$15:$B$20</f>
            </numRef>
          </val>
        </ser>
        <ser>
          <idx val="1"/>
          <order val="1"/>
          <tx>
            <strRef>
              <f>'Zusammenfassung'!C14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'Zusammenfassung'!$A$15:$A$20</f>
            </numRef>
          </cat>
          <val>
            <numRef>
              <f>'Zusammenfassung'!$C$15:$C$20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5940000" cy="29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N20"/>
  <sheetViews>
    <sheetView showGridLines="0" zoomScale="90" zoomScaleNormal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4" customWidth="1" min="3" max="3"/>
    <col width="18" customWidth="1" min="4" max="4"/>
    <col width="21" customWidth="1" min="5" max="5"/>
    <col width="25" customWidth="1" min="6" max="6"/>
    <col width="13" customWidth="1" min="7" max="7"/>
    <col width="13" customWidth="1" min="8" max="8"/>
    <col width="18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Engpassplanung Produktion – Zusammenfassung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1" t="n"/>
    </row>
    <row r="2" ht="44" customHeight="1">
      <c r="A2" s="3" t="inlineStr">
        <is>
          <t>Zweck: Verdichtung der geplanten Last und verfügbaren Kapazität für eine ausgewählte Anlage.</t>
        </is>
      </c>
      <c r="E2" s="3" t="inlineStr">
        <is>
          <t>Datenquelle: manuelle Eingaben aus Aufträge, Kapazitäten und Parameter.</t>
        </is>
      </c>
      <c r="I2" s="3" t="inlineStr">
        <is>
          <t>Sichtbares Ergebnis: Unterdeckung je Monat und ein prüfbarer Planungshinweis.</t>
        </is>
      </c>
    </row>
    <row r="3"/>
    <row r="4">
      <c r="A4" s="4" t="inlineStr">
        <is>
          <t>Nutzung und Entscheidung</t>
        </is>
      </c>
      <c r="B4" s="4" t="n"/>
      <c r="C4" s="4" t="n"/>
      <c r="D4" s="4" t="n"/>
      <c r="E4" s="4" t="n"/>
      <c r="F4" s="4" t="n"/>
    </row>
    <row r="5">
      <c r="A5" s="5" t="inlineStr">
        <is>
          <t>Nutzer</t>
        </is>
      </c>
      <c r="B5" s="6" t="inlineStr">
        <is>
          <t>Produktionsplanung und Fertigungssteuerung</t>
        </is>
      </c>
    </row>
    <row r="6">
      <c r="A6" s="5" t="inlineStr">
        <is>
          <t>Ausgewählte Anlage</t>
        </is>
      </c>
      <c r="B6" s="7" t="inlineStr">
        <is>
          <t>Fräszentrum F-17</t>
        </is>
      </c>
    </row>
    <row r="7">
      <c r="A7" s="5" t="inlineStr">
        <is>
          <t>Zeitpunkt</t>
        </is>
      </c>
      <c r="B7" s="8">
        <f>TODAY()</f>
        <v/>
      </c>
    </row>
    <row r="8" ht="34" customHeight="1">
      <c r="A8" s="5" t="inlineStr">
        <is>
          <t>Unterstützte Entscheidung</t>
        </is>
      </c>
      <c r="B8" s="6" t="inlineStr">
        <is>
          <t>Ob Reihenfolge, Zusatzkapazität oder Planmonat am ausgewählten Engpass angepasst werden soll.</t>
        </is>
      </c>
    </row>
    <row r="9"/>
    <row r="10">
      <c r="A10" s="4" t="inlineStr">
        <is>
          <t>Kennzahlen für sechs Planmonate</t>
        </is>
      </c>
      <c r="B10" s="4" t="n"/>
      <c r="C10" s="4" t="n"/>
      <c r="D10" s="4" t="n"/>
      <c r="E10" s="4" t="n"/>
      <c r="F10" s="4" t="n"/>
    </row>
    <row r="11">
      <c r="A11" s="5" t="inlineStr">
        <is>
          <t>Gesamtbedarf</t>
        </is>
      </c>
      <c r="B11" s="9">
        <f>IFERROR(SUM(B15:B20),0)</f>
        <v/>
      </c>
      <c r="C11" s="5" t="inlineStr">
        <is>
          <t>Verfügbare Kapazität</t>
        </is>
      </c>
      <c r="D11" s="9">
        <f>IFERROR(SUM(C15:C20),0)</f>
        <v/>
      </c>
      <c r="E11" s="5" t="inlineStr">
        <is>
          <t>Unterdeckung</t>
        </is>
      </c>
      <c r="F11" s="9">
        <f>IFERROR(SUM(D15:D20),0)</f>
        <v/>
      </c>
    </row>
    <row r="12">
      <c r="A12" s="5" t="inlineStr">
        <is>
          <t>Kritische Monate</t>
        </is>
      </c>
      <c r="B12" s="10">
        <f>IFERROR(COUNTIF(D15:D20,"&gt;0"),0)</f>
        <v/>
      </c>
      <c r="C12" s="5" t="inlineStr">
        <is>
          <t>Maximale Auslastung</t>
        </is>
      </c>
      <c r="D12" s="11">
        <f>IFERROR(MAX(E15:E20),"")</f>
        <v/>
      </c>
      <c r="E12" s="5" t="inlineStr">
        <is>
          <t>Planhinweis</t>
        </is>
      </c>
      <c r="F12" s="12">
        <f>IF(B12&gt;0,"Kapazität oder Reihenfolge prüfen","Plan im Rahmen")</f>
        <v/>
      </c>
    </row>
    <row r="13"/>
    <row r="14">
      <c r="A14" s="13" t="inlineStr">
        <is>
          <t>Zeitraum</t>
        </is>
      </c>
      <c r="B14" s="13" t="inlineStr">
        <is>
          <t>Planbedarf [h]</t>
        </is>
      </c>
      <c r="C14" s="13" t="inlineStr">
        <is>
          <t>Kapazität [h]</t>
        </is>
      </c>
      <c r="D14" s="13" t="inlineStr">
        <is>
          <t>Unterdeckung [h]</t>
        </is>
      </c>
      <c r="E14" s="13" t="inlineStr">
        <is>
          <t>Auslastung</t>
        </is>
      </c>
    </row>
    <row r="15">
      <c r="A15" s="14">
        <f>IFERROR(EDATE('Parameter'!$B$14,0),"")</f>
        <v/>
      </c>
      <c r="B15" s="15">
        <f>IF(OR($A15="",$B$6=""),"",IFERROR(SUMIFS('Aufträge'!$K$4:$K$103,'Aufträge'!$H$4:$H$103,$B$6,'Aufträge'!$G$4:$G$103,$A15,'Aufträge'!$L$4:$L$103,"&lt;&gt;Erledigt"),0))</f>
        <v/>
      </c>
      <c r="C15" s="15">
        <f>IF(OR($A15="",$B$6=""),"",IFERROR(SUMIFS('Kapazitäten'!$F$4:$F$103,'Kapazitäten'!$A$4:$A$103,$A15,'Kapazitäten'!$B$4:$B$103,$B$6),0))</f>
        <v/>
      </c>
      <c r="D15" s="15">
        <f>IF(OR(B15="",C15=""),"",MAX(0,B15-C15))</f>
        <v/>
      </c>
      <c r="E15" s="16">
        <f>IF(OR(B15="",C15=""),"",IFERROR(B15/C15,""))</f>
        <v/>
      </c>
    </row>
    <row r="16">
      <c r="A16" s="17">
        <f>IFERROR(EDATE('Parameter'!$B$14,1),"")</f>
        <v/>
      </c>
      <c r="B16" s="18">
        <f>IF(OR($A16="",$B$6=""),"",IFERROR(SUMIFS('Aufträge'!$K$4:$K$103,'Aufträge'!$H$4:$H$103,$B$6,'Aufträge'!$G$4:$G$103,$A16,'Aufträge'!$L$4:$L$103,"&lt;&gt;Erledigt"),0))</f>
        <v/>
      </c>
      <c r="C16" s="18">
        <f>IF(OR($A16="",$B$6=""),"",IFERROR(SUMIFS('Kapazitäten'!$F$4:$F$103,'Kapazitäten'!$A$4:$A$103,$A16,'Kapazitäten'!$B$4:$B$103,$B$6),0))</f>
        <v/>
      </c>
      <c r="D16" s="18">
        <f>IF(OR(B16="",C16=""),"",MAX(0,B16-C16))</f>
        <v/>
      </c>
      <c r="E16" s="19">
        <f>IF(OR(B16="",C16=""),"",IFERROR(B16/C16,""))</f>
        <v/>
      </c>
    </row>
    <row r="17">
      <c r="A17" s="14">
        <f>IFERROR(EDATE('Parameter'!$B$14,2),"")</f>
        <v/>
      </c>
      <c r="B17" s="15">
        <f>IF(OR($A17="",$B$6=""),"",IFERROR(SUMIFS('Aufträge'!$K$4:$K$103,'Aufträge'!$H$4:$H$103,$B$6,'Aufträge'!$G$4:$G$103,$A17,'Aufträge'!$L$4:$L$103,"&lt;&gt;Erledigt"),0))</f>
        <v/>
      </c>
      <c r="C17" s="15">
        <f>IF(OR($A17="",$B$6=""),"",IFERROR(SUMIFS('Kapazitäten'!$F$4:$F$103,'Kapazitäten'!$A$4:$A$103,$A17,'Kapazitäten'!$B$4:$B$103,$B$6),0))</f>
        <v/>
      </c>
      <c r="D17" s="15">
        <f>IF(OR(B17="",C17=""),"",MAX(0,B17-C17))</f>
        <v/>
      </c>
      <c r="E17" s="16">
        <f>IF(OR(B17="",C17=""),"",IFERROR(B17/C17,""))</f>
        <v/>
      </c>
    </row>
    <row r="18">
      <c r="A18" s="17">
        <f>IFERROR(EDATE('Parameter'!$B$14,3),"")</f>
        <v/>
      </c>
      <c r="B18" s="18">
        <f>IF(OR($A18="",$B$6=""),"",IFERROR(SUMIFS('Aufträge'!$K$4:$K$103,'Aufträge'!$H$4:$H$103,$B$6,'Aufträge'!$G$4:$G$103,$A18,'Aufträge'!$L$4:$L$103,"&lt;&gt;Erledigt"),0))</f>
        <v/>
      </c>
      <c r="C18" s="18">
        <f>IF(OR($A18="",$B$6=""),"",IFERROR(SUMIFS('Kapazitäten'!$F$4:$F$103,'Kapazitäten'!$A$4:$A$103,$A18,'Kapazitäten'!$B$4:$B$103,$B$6),0))</f>
        <v/>
      </c>
      <c r="D18" s="18">
        <f>IF(OR(B18="",C18=""),"",MAX(0,B18-C18))</f>
        <v/>
      </c>
      <c r="E18" s="19">
        <f>IF(OR(B18="",C18=""),"",IFERROR(B18/C18,""))</f>
        <v/>
      </c>
    </row>
    <row r="19">
      <c r="A19" s="14">
        <f>IFERROR(EDATE('Parameter'!$B$14,4),"")</f>
        <v/>
      </c>
      <c r="B19" s="15">
        <f>IF(OR($A19="",$B$6=""),"",IFERROR(SUMIFS('Aufträge'!$K$4:$K$103,'Aufträge'!$H$4:$H$103,$B$6,'Aufträge'!$G$4:$G$103,$A19,'Aufträge'!$L$4:$L$103,"&lt;&gt;Erledigt"),0))</f>
        <v/>
      </c>
      <c r="C19" s="15">
        <f>IF(OR($A19="",$B$6=""),"",IFERROR(SUMIFS('Kapazitäten'!$F$4:$F$103,'Kapazitäten'!$A$4:$A$103,$A19,'Kapazitäten'!$B$4:$B$103,$B$6),0))</f>
        <v/>
      </c>
      <c r="D19" s="15">
        <f>IF(OR(B19="",C19=""),"",MAX(0,B19-C19))</f>
        <v/>
      </c>
      <c r="E19" s="16">
        <f>IF(OR(B19="",C19=""),"",IFERROR(B19/C19,""))</f>
        <v/>
      </c>
    </row>
    <row r="20">
      <c r="A20" s="17">
        <f>IFERROR(EDATE('Parameter'!$B$14,5),"")</f>
        <v/>
      </c>
      <c r="B20" s="18">
        <f>IF(OR($A20="",$B$6=""),"",IFERROR(SUMIFS('Aufträge'!$K$4:$K$103,'Aufträge'!$H$4:$H$103,$B$6,'Aufträge'!$G$4:$G$103,$A20,'Aufträge'!$L$4:$L$103,"&lt;&gt;Erledigt"),0))</f>
        <v/>
      </c>
      <c r="C20" s="18">
        <f>IF(OR($A20="",$B$6=""),"",IFERROR(SUMIFS('Kapazitäten'!$F$4:$F$103,'Kapazitäten'!$A$4:$A$103,$A20,'Kapazitäten'!$B$4:$B$103,$B$6),0))</f>
        <v/>
      </c>
      <c r="D20" s="18">
        <f>IF(OR(B20="",C20=""),"",MAX(0,B20-C20))</f>
        <v/>
      </c>
      <c r="E20" s="19">
        <f>IF(OR(B20="",C20=""),"",IFERROR(B20/C20,""))</f>
        <v/>
      </c>
    </row>
  </sheetData>
  <mergeCells count="1">
    <mergeCell ref="A1:N1"/>
  </mergeCells>
  <conditionalFormatting sqref="D15:D20">
    <cfRule type="expression" priority="1" dxfId="0">
      <formula>D15&gt;0</formula>
    </cfRule>
  </conditionalFormatting>
  <conditionalFormatting sqref="E15:E20">
    <cfRule type="expression" priority="2" dxfId="0">
      <formula>E15&gt;1</formula>
    </cfRule>
  </conditionalFormatting>
  <conditionalFormatting sqref="F12">
    <cfRule type="expression" priority="3" dxfId="0">
      <formula>$B$12&gt;0</formula>
    </cfRule>
    <cfRule type="expression" priority="4" dxfId="1">
      <formula>$B$12=0</formula>
    </cfRule>
  </conditionalFormatting>
  <dataValidations count="1">
    <dataValidation sqref="B6" showDropDown="0" showInputMessage="1" showErrorMessage="1" allowBlank="0" errorTitle="Ungültige Anlage" error="Bitte einen Wert aus der Anlagenliste verwenden." promptTitle="Anlage auswählen" prompt="Eine aktive fiktive Anlage aus der Parameterliste auswählen." type="list">
      <formula1>'Parameter'!$A$5:$A$8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M10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19" customWidth="1" min="3" max="3"/>
    <col width="13" customWidth="1" min="4" max="4"/>
    <col width="13" customWidth="1" min="5" max="5"/>
    <col width="18" customWidth="1" min="6" max="6"/>
    <col width="14" customWidth="1" min="7" max="7"/>
    <col width="22" customWidth="1" min="8" max="8"/>
    <col width="12" customWidth="1" min="9" max="9"/>
    <col width="23" customWidth="1" min="10" max="10"/>
    <col width="14" customWidth="1" min="11" max="11"/>
    <col width="17" customWidth="1" min="12" max="12"/>
    <col width="19" customWidth="1" min="13" max="13"/>
  </cols>
  <sheetData>
    <row r="1" ht="28" customHeight="1">
      <c r="A1" s="1" t="inlineStr">
        <is>
          <t>Aufträge – fiktive Produktionsplanung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1" t="n"/>
    </row>
    <row r="2" ht="42" customHeight="1">
      <c r="A2" s="3" t="inlineStr">
        <is>
          <t>Zweck: geplante Auftragslast je Planmonat und Anlage erfassen.</t>
        </is>
      </c>
      <c r="E2" s="3" t="inlineStr">
        <is>
          <t>Datenquelle: manuelle Planungsannahmen der fiktiven Fiktivwerk Nord GmbH.</t>
        </is>
      </c>
      <c r="I2" s="3" t="inlineStr">
        <is>
          <t>Sichtbares Ergebnis: berechneter Stundenbedarf und Hinweis auf mögliche Engpässe.</t>
        </is>
      </c>
    </row>
    <row r="3" ht="32" customHeight="1">
      <c r="A3" s="13" t="inlineStr">
        <is>
          <t>Auftrags-Nr.</t>
        </is>
      </c>
      <c r="B3" s="13" t="inlineStr">
        <is>
          <t>Artikel</t>
        </is>
      </c>
      <c r="C3" s="13" t="inlineStr">
        <is>
          <t>Produktgruppe</t>
        </is>
      </c>
      <c r="D3" s="13" t="inlineStr">
        <is>
          <t>Menge [Stk.]</t>
        </is>
      </c>
      <c r="E3" s="13" t="inlineStr">
        <is>
          <t>Rüstzeit [h]</t>
        </is>
      </c>
      <c r="F3" s="13" t="inlineStr">
        <is>
          <t>Laufzeit [min/Stk.]</t>
        </is>
      </c>
      <c r="G3" s="13" t="inlineStr">
        <is>
          <t>Planmonat</t>
        </is>
      </c>
      <c r="H3" s="13" t="inlineStr">
        <is>
          <t>Anlage</t>
        </is>
      </c>
      <c r="I3" s="13" t="inlineStr">
        <is>
          <t>Priorität</t>
        </is>
      </c>
      <c r="J3" s="13" t="inlineStr">
        <is>
          <t>Verantwortungsrolle</t>
        </is>
      </c>
      <c r="K3" s="13" t="inlineStr">
        <is>
          <t>Bedarf [h]</t>
        </is>
      </c>
      <c r="L3" s="13" t="inlineStr">
        <is>
          <t>Status</t>
        </is>
      </c>
      <c r="M3" s="13" t="inlineStr">
        <is>
          <t>Terminrisiko</t>
        </is>
      </c>
    </row>
    <row r="4">
      <c r="A4" s="20" t="inlineStr">
        <is>
          <t>FW-26-001</t>
        </is>
      </c>
      <c r="B4" s="20" t="inlineStr">
        <is>
          <t>Rotorblock Ravo-41</t>
        </is>
      </c>
      <c r="C4" s="20" t="inlineStr">
        <is>
          <t>Frästeile</t>
        </is>
      </c>
      <c r="D4" s="21" t="n">
        <v>400</v>
      </c>
      <c r="E4" s="42" t="n">
        <v>2</v>
      </c>
      <c r="F4" s="23" t="n">
        <v>20</v>
      </c>
      <c r="G4" s="24" t="n">
        <v>46266</v>
      </c>
      <c r="H4" s="20" t="inlineStr">
        <is>
          <t>Fräszentrum F-17</t>
        </is>
      </c>
      <c r="I4" s="20" t="inlineStr">
        <is>
          <t>Hoch</t>
        </is>
      </c>
      <c r="J4" s="20" t="inlineStr">
        <is>
          <t>Feinplanung</t>
        </is>
      </c>
      <c r="K4" s="25">
        <f>IF(A4="","",IF(OR(D4="",E4="",F4=""),"",IFERROR(E4+D4*F4/60,"")))</f>
        <v/>
      </c>
      <c r="L4" s="20" t="inlineStr">
        <is>
          <t>Eingeplant</t>
        </is>
      </c>
      <c r="M4" s="26">
        <f>IF(A4="","",IF(OR(B4="",C4="",D4="",E4="",F4="",G4="",H4="",I4="",J4="",L4=""),"Eingabe prüfen",IF(L4="Erledigt","Erledigt",IF(COUNTIFS('Kapazitäten'!$A$4:$A$103,G4,'Kapazitäten'!$B$4:$B$103,H4)=0,"Kapazität fehlt",IF(IFERROR(SUMIFS($K$4:$K$103,$G$4:$G$103,G4,$H$4:$H$103,H4,$L$4:$L$103,"&lt;&gt;Erledigt"),0)&gt;IFERROR(SUMIFS('Kapazitäten'!$F$4:$F$103,'Kapazitäten'!$A$4:$A$103,G4,'Kapazitäten'!$B$4:$B$103,H4),0),"Engpass","Im Plan")))))</f>
        <v/>
      </c>
    </row>
    <row r="5">
      <c r="A5" s="20" t="inlineStr">
        <is>
          <t>FW-26-002</t>
        </is>
      </c>
      <c r="B5" s="20" t="inlineStr">
        <is>
          <t>Trägerplatte Telo-8</t>
        </is>
      </c>
      <c r="C5" s="20" t="inlineStr">
        <is>
          <t>Frästeile</t>
        </is>
      </c>
      <c r="D5" s="21" t="n">
        <v>300</v>
      </c>
      <c r="E5" s="42" t="n">
        <v>1.5</v>
      </c>
      <c r="F5" s="23" t="n">
        <v>18</v>
      </c>
      <c r="G5" s="24" t="n">
        <v>46266</v>
      </c>
      <c r="H5" s="20" t="inlineStr">
        <is>
          <t>Fräszentrum F-17</t>
        </is>
      </c>
      <c r="I5" s="20" t="inlineStr">
        <is>
          <t>Mittel</t>
        </is>
      </c>
      <c r="J5" s="20" t="inlineStr">
        <is>
          <t>Feinplanung</t>
        </is>
      </c>
      <c r="K5" s="27">
        <f>IF(A5="","",IF(OR(D5="",E5="",F5=""),"",IFERROR(E5+D5*F5/60,"")))</f>
        <v/>
      </c>
      <c r="L5" s="20" t="inlineStr">
        <is>
          <t>Freigegeben</t>
        </is>
      </c>
      <c r="M5" s="28">
        <f>IF(A5="","",IF(OR(B5="",C5="",D5="",E5="",F5="",G5="",H5="",I5="",J5="",L5=""),"Eingabe prüfen",IF(L5="Erledigt","Erledigt",IF(COUNTIFS('Kapazitäten'!$A$4:$A$103,G5,'Kapazitäten'!$B$4:$B$103,H5)=0,"Kapazität fehlt",IF(IFERROR(SUMIFS($K$4:$K$103,$G$4:$G$103,G5,$H$4:$H$103,H5,$L$4:$L$103,"&lt;&gt;Erledigt"),0)&gt;IFERROR(SUMIFS('Kapazitäten'!$F$4:$F$103,'Kapazitäten'!$A$4:$A$103,G5,'Kapazitäten'!$B$4:$B$103,H5),0),"Engpass","Im Plan")))))</f>
        <v/>
      </c>
    </row>
    <row r="6">
      <c r="A6" s="20" t="inlineStr">
        <is>
          <t>FW-26-003</t>
        </is>
      </c>
      <c r="B6" s="20" t="inlineStr">
        <is>
          <t>Kupplungsring Kavo-5</t>
        </is>
      </c>
      <c r="C6" s="20" t="inlineStr">
        <is>
          <t>Präzisionsteile</t>
        </is>
      </c>
      <c r="D6" s="21" t="n">
        <v>500</v>
      </c>
      <c r="E6" s="42" t="n">
        <v>2</v>
      </c>
      <c r="F6" s="23" t="n">
        <v>24</v>
      </c>
      <c r="G6" s="24" t="n">
        <v>46296</v>
      </c>
      <c r="H6" s="20" t="inlineStr">
        <is>
          <t>Fräszentrum F-17</t>
        </is>
      </c>
      <c r="I6" s="20" t="inlineStr">
        <is>
          <t>Hoch</t>
        </is>
      </c>
      <c r="J6" s="20" t="inlineStr">
        <is>
          <t>Produktionsplanung</t>
        </is>
      </c>
      <c r="K6" s="25">
        <f>IF(A6="","",IF(OR(D6="",E6="",F6=""),"",IFERROR(E6+D6*F6/60,"")))</f>
        <v/>
      </c>
      <c r="L6" s="20" t="inlineStr">
        <is>
          <t>Eingeplant</t>
        </is>
      </c>
      <c r="M6" s="26">
        <f>IF(A6="","",IF(OR(B6="",C6="",D6="",E6="",F6="",G6="",H6="",I6="",J6="",L6=""),"Eingabe prüfen",IF(L6="Erledigt","Erledigt",IF(COUNTIFS('Kapazitäten'!$A$4:$A$103,G6,'Kapazitäten'!$B$4:$B$103,H6)=0,"Kapazität fehlt",IF(IFERROR(SUMIFS($K$4:$K$103,$G$4:$G$103,G6,$H$4:$H$103,H6,$L$4:$L$103,"&lt;&gt;Erledigt"),0)&gt;IFERROR(SUMIFS('Kapazitäten'!$F$4:$F$103,'Kapazitäten'!$A$4:$A$103,G6,'Kapazitäten'!$B$4:$B$103,H6),0),"Engpass","Im Plan")))))</f>
        <v/>
      </c>
    </row>
    <row r="7">
      <c r="A7" s="20" t="inlineStr">
        <is>
          <t>FW-26-004</t>
        </is>
      </c>
      <c r="B7" s="20" t="inlineStr">
        <is>
          <t>Führungsblock Feno-2</t>
        </is>
      </c>
      <c r="C7" s="20" t="inlineStr">
        <is>
          <t>Präzisionsteile</t>
        </is>
      </c>
      <c r="D7" s="21" t="n">
        <v>200</v>
      </c>
      <c r="E7" s="42" t="n">
        <v>1</v>
      </c>
      <c r="F7" s="23" t="n">
        <v>15</v>
      </c>
      <c r="G7" s="24" t="n">
        <v>46296</v>
      </c>
      <c r="H7" s="20" t="inlineStr">
        <is>
          <t>Fräszentrum F-17</t>
        </is>
      </c>
      <c r="I7" s="20" t="inlineStr">
        <is>
          <t>Mittel</t>
        </is>
      </c>
      <c r="J7" s="20" t="inlineStr">
        <is>
          <t>Produktionsplanung</t>
        </is>
      </c>
      <c r="K7" s="27">
        <f>IF(A7="","",IF(OR(D7="",E7="",F7=""),"",IFERROR(E7+D7*F7/60,"")))</f>
        <v/>
      </c>
      <c r="L7" s="20" t="inlineStr">
        <is>
          <t>Eingeplant</t>
        </is>
      </c>
      <c r="M7" s="28">
        <f>IF(A7="","",IF(OR(B7="",C7="",D7="",E7="",F7="",G7="",H7="",I7="",J7="",L7=""),"Eingabe prüfen",IF(L7="Erledigt","Erledigt",IF(COUNTIFS('Kapazitäten'!$A$4:$A$103,G7,'Kapazitäten'!$B$4:$B$103,H7)=0,"Kapazität fehlt",IF(IFERROR(SUMIFS($K$4:$K$103,$G$4:$G$103,G7,$H$4:$H$103,H7,$L$4:$L$103,"&lt;&gt;Erledigt"),0)&gt;IFERROR(SUMIFS('Kapazitäten'!$F$4:$F$103,'Kapazitäten'!$A$4:$A$103,G7,'Kapazitäten'!$B$4:$B$103,H7),0),"Engpass","Im Plan")))))</f>
        <v/>
      </c>
    </row>
    <row r="8">
      <c r="A8" s="20" t="inlineStr">
        <is>
          <t>FW-26-005</t>
        </is>
      </c>
      <c r="B8" s="20" t="inlineStr">
        <is>
          <t>Aufnahme Arix-7</t>
        </is>
      </c>
      <c r="C8" s="20" t="inlineStr">
        <is>
          <t>Frästeile</t>
        </is>
      </c>
      <c r="D8" s="21" t="n">
        <v>212</v>
      </c>
      <c r="E8" s="42" t="n">
        <v>4</v>
      </c>
      <c r="F8" s="23" t="n">
        <v>30</v>
      </c>
      <c r="G8" s="24" t="n">
        <v>46327</v>
      </c>
      <c r="H8" s="20" t="inlineStr">
        <is>
          <t>Fräszentrum F-17</t>
        </is>
      </c>
      <c r="I8" s="20" t="inlineStr">
        <is>
          <t>Hoch</t>
        </is>
      </c>
      <c r="J8" s="20" t="inlineStr">
        <is>
          <t>Kapazitätsplanung</t>
        </is>
      </c>
      <c r="K8" s="25">
        <f>IF(A8="","",IF(OR(D8="",E8="",F8=""),"",IFERROR(E8+D8*F8/60,"")))</f>
        <v/>
      </c>
      <c r="L8" s="20" t="inlineStr">
        <is>
          <t>Freigegeben</t>
        </is>
      </c>
      <c r="M8" s="26">
        <f>IF(A8="","",IF(OR(B8="",C8="",D8="",E8="",F8="",G8="",H8="",I8="",J8="",L8=""),"Eingabe prüfen",IF(L8="Erledigt","Erledigt",IF(COUNTIFS('Kapazitäten'!$A$4:$A$103,G8,'Kapazitäten'!$B$4:$B$103,H8)=0,"Kapazität fehlt",IF(IFERROR(SUMIFS($K$4:$K$103,$G$4:$G$103,G8,$H$4:$H$103,H8,$L$4:$L$103,"&lt;&gt;Erledigt"),0)&gt;IFERROR(SUMIFS('Kapazitäten'!$F$4:$F$103,'Kapazitäten'!$A$4:$A$103,G8,'Kapazitäten'!$B$4:$B$103,H8),0),"Engpass","Im Plan")))))</f>
        <v/>
      </c>
    </row>
    <row r="9">
      <c r="A9" s="20" t="inlineStr">
        <is>
          <t>FW-26-006</t>
        </is>
      </c>
      <c r="B9" s="20" t="inlineStr">
        <is>
          <t>Gehäuse Garo-11</t>
        </is>
      </c>
      <c r="C9" s="20" t="inlineStr">
        <is>
          <t>Gehäuseteile</t>
        </is>
      </c>
      <c r="D9" s="21" t="n">
        <v>600</v>
      </c>
      <c r="E9" s="42" t="n">
        <v>3</v>
      </c>
      <c r="F9" s="23" t="n">
        <v>20</v>
      </c>
      <c r="G9" s="24" t="n">
        <v>46357</v>
      </c>
      <c r="H9" s="20" t="inlineStr">
        <is>
          <t>Fräszentrum F-17</t>
        </is>
      </c>
      <c r="I9" s="20" t="inlineStr">
        <is>
          <t>Mittel</t>
        </is>
      </c>
      <c r="J9" s="20" t="inlineStr">
        <is>
          <t>Feinplanung</t>
        </is>
      </c>
      <c r="K9" s="27">
        <f>IF(A9="","",IF(OR(D9="",E9="",F9=""),"",IFERROR(E9+D9*F9/60,"")))</f>
        <v/>
      </c>
      <c r="L9" s="20" t="inlineStr">
        <is>
          <t>Entwurf</t>
        </is>
      </c>
      <c r="M9" s="28">
        <f>IF(A9="","",IF(OR(B9="",C9="",D9="",E9="",F9="",G9="",H9="",I9="",J9="",L9=""),"Eingabe prüfen",IF(L9="Erledigt","Erledigt",IF(COUNTIFS('Kapazitäten'!$A$4:$A$103,G9,'Kapazitäten'!$B$4:$B$103,H9)=0,"Kapazität fehlt",IF(IFERROR(SUMIFS($K$4:$K$103,$G$4:$G$103,G9,$H$4:$H$103,H9,$L$4:$L$103,"&lt;&gt;Erledigt"),0)&gt;IFERROR(SUMIFS('Kapazitäten'!$F$4:$F$103,'Kapazitäten'!$A$4:$A$103,G9,'Kapazitäten'!$B$4:$B$103,H9),0),"Engpass","Im Plan")))))</f>
        <v/>
      </c>
    </row>
    <row r="10">
      <c r="A10" s="20" t="inlineStr">
        <is>
          <t>FW-26-007</t>
        </is>
      </c>
      <c r="B10" s="20" t="inlineStr">
        <is>
          <t>Spannleiste Sivo-3</t>
        </is>
      </c>
      <c r="C10" s="20" t="inlineStr">
        <is>
          <t>Frästeile</t>
        </is>
      </c>
      <c r="D10" s="21" t="n">
        <v>450</v>
      </c>
      <c r="E10" s="42" t="n">
        <v>2</v>
      </c>
      <c r="F10" s="23" t="n">
        <v>22</v>
      </c>
      <c r="G10" s="24" t="n">
        <v>46388</v>
      </c>
      <c r="H10" s="20" t="inlineStr">
        <is>
          <t>Fräszentrum F-17</t>
        </is>
      </c>
      <c r="I10" s="20" t="inlineStr">
        <is>
          <t>Niedrig</t>
        </is>
      </c>
      <c r="J10" s="20" t="inlineStr">
        <is>
          <t>Feinplanung</t>
        </is>
      </c>
      <c r="K10" s="25">
        <f>IF(A10="","",IF(OR(D10="",E10="",F10=""),"",IFERROR(E10+D10*F10/60,"")))</f>
        <v/>
      </c>
      <c r="L10" s="20" t="inlineStr">
        <is>
          <t>Entwurf</t>
        </is>
      </c>
      <c r="M10" s="26">
        <f>IF(A10="","",IF(OR(B10="",C10="",D10="",E10="",F10="",G10="",H10="",I10="",J10="",L10=""),"Eingabe prüfen",IF(L10="Erledigt","Erledigt",IF(COUNTIFS('Kapazitäten'!$A$4:$A$103,G10,'Kapazitäten'!$B$4:$B$103,H10)=0,"Kapazität fehlt",IF(IFERROR(SUMIFS($K$4:$K$103,$G$4:$G$103,G10,$H$4:$H$103,H10,$L$4:$L$103,"&lt;&gt;Erledigt"),0)&gt;IFERROR(SUMIFS('Kapazitäten'!$F$4:$F$103,'Kapazitäten'!$A$4:$A$103,G10,'Kapazitäten'!$B$4:$B$103,H10),0),"Engpass","Im Plan")))))</f>
        <v/>
      </c>
    </row>
    <row r="11">
      <c r="A11" s="20" t="inlineStr">
        <is>
          <t>FW-26-008</t>
        </is>
      </c>
      <c r="B11" s="20" t="inlineStr">
        <is>
          <t>Grundkörper Genu-6</t>
        </is>
      </c>
      <c r="C11" s="20" t="inlineStr">
        <is>
          <t>Gehäuseteile</t>
        </is>
      </c>
      <c r="D11" s="21" t="n">
        <v>700</v>
      </c>
      <c r="E11" s="42" t="n">
        <v>3</v>
      </c>
      <c r="F11" s="23" t="n">
        <v>18</v>
      </c>
      <c r="G11" s="24" t="n">
        <v>46419</v>
      </c>
      <c r="H11" s="20" t="inlineStr">
        <is>
          <t>Fräszentrum F-17</t>
        </is>
      </c>
      <c r="I11" s="20" t="inlineStr">
        <is>
          <t>Mittel</t>
        </is>
      </c>
      <c r="J11" s="20" t="inlineStr">
        <is>
          <t>Produktionsplanung</t>
        </is>
      </c>
      <c r="K11" s="27">
        <f>IF(A11="","",IF(OR(D11="",E11="",F11=""),"",IFERROR(E11+D11*F11/60,"")))</f>
        <v/>
      </c>
      <c r="L11" s="20" t="inlineStr">
        <is>
          <t>Eingeplant</t>
        </is>
      </c>
      <c r="M11" s="28">
        <f>IF(A11="","",IF(OR(B11="",C11="",D11="",E11="",F11="",G11="",H11="",I11="",J11="",L11=""),"Eingabe prüfen",IF(L11="Erledigt","Erledigt",IF(COUNTIFS('Kapazitäten'!$A$4:$A$103,G11,'Kapazitäten'!$B$4:$B$103,H11)=0,"Kapazität fehlt",IF(IFERROR(SUMIFS($K$4:$K$103,$G$4:$G$103,G11,$H$4:$H$103,H11,$L$4:$L$103,"&lt;&gt;Erledigt"),0)&gt;IFERROR(SUMIFS('Kapazitäten'!$F$4:$F$103,'Kapazitäten'!$A$4:$A$103,G11,'Kapazitäten'!$B$4:$B$103,H11),0),"Engpass","Im Plan")))))</f>
        <v/>
      </c>
    </row>
    <row r="12">
      <c r="A12" s="20" t="inlineStr">
        <is>
          <t>FW-26-009</t>
        </is>
      </c>
      <c r="B12" s="20" t="inlineStr">
        <is>
          <t>Wellenstück Wilo-9</t>
        </is>
      </c>
      <c r="C12" s="20" t="inlineStr">
        <is>
          <t>Drehteile</t>
        </is>
      </c>
      <c r="D12" s="21" t="n">
        <v>320</v>
      </c>
      <c r="E12" s="42" t="n">
        <v>1.5</v>
      </c>
      <c r="F12" s="23" t="n">
        <v>10</v>
      </c>
      <c r="G12" s="24" t="n">
        <v>46266</v>
      </c>
      <c r="H12" s="20" t="inlineStr">
        <is>
          <t>Drehzentrum D-08</t>
        </is>
      </c>
      <c r="I12" s="20" t="inlineStr">
        <is>
          <t>Mittel</t>
        </is>
      </c>
      <c r="J12" s="20" t="inlineStr">
        <is>
          <t>Kapazitätsplanung</t>
        </is>
      </c>
      <c r="K12" s="25">
        <f>IF(A12="","",IF(OR(D12="",E12="",F12=""),"",IFERROR(E12+D12*F12/60,"")))</f>
        <v/>
      </c>
      <c r="L12" s="20" t="inlineStr">
        <is>
          <t>Freigegeben</t>
        </is>
      </c>
      <c r="M12" s="26">
        <f>IF(A12="","",IF(OR(B12="",C12="",D12="",E12="",F12="",G12="",H12="",I12="",J12="",L12=""),"Eingabe prüfen",IF(L12="Erledigt","Erledigt",IF(COUNTIFS('Kapazitäten'!$A$4:$A$103,G12,'Kapazitäten'!$B$4:$B$103,H12)=0,"Kapazität fehlt",IF(IFERROR(SUMIFS($K$4:$K$103,$G$4:$G$103,G12,$H$4:$H$103,H12,$L$4:$L$103,"&lt;&gt;Erledigt"),0)&gt;IFERROR(SUMIFS('Kapazitäten'!$F$4:$F$103,'Kapazitäten'!$A$4:$A$103,G12,'Kapazitäten'!$B$4:$B$103,H12),0),"Engpass","Im Plan")))))</f>
        <v/>
      </c>
    </row>
    <row r="13">
      <c r="A13" s="20" t="inlineStr">
        <is>
          <t>FW-26-010</t>
        </is>
      </c>
      <c r="B13" s="20" t="inlineStr">
        <is>
          <t>Lasche Lumo-4</t>
        </is>
      </c>
      <c r="C13" s="20" t="inlineStr">
        <is>
          <t>Blechteile</t>
        </is>
      </c>
      <c r="D13" s="21" t="n">
        <v>100</v>
      </c>
      <c r="E13" s="42" t="n">
        <v>1</v>
      </c>
      <c r="F13" s="23" t="n">
        <v>30</v>
      </c>
      <c r="G13" s="24" t="n">
        <v>46296</v>
      </c>
      <c r="H13" s="20" t="inlineStr">
        <is>
          <t>Laseranlage L-4</t>
        </is>
      </c>
      <c r="I13" s="20" t="inlineStr">
        <is>
          <t>Niedrig</t>
        </is>
      </c>
      <c r="J13" s="20" t="inlineStr">
        <is>
          <t>Produktionsplanung</t>
        </is>
      </c>
      <c r="K13" s="27">
        <f>IF(A13="","",IF(OR(D13="",E13="",F13=""),"",IFERROR(E13+D13*F13/60,"")))</f>
        <v/>
      </c>
      <c r="L13" s="20" t="inlineStr">
        <is>
          <t>Erledigt</t>
        </is>
      </c>
      <c r="M13" s="28">
        <f>IF(A13="","",IF(OR(B13="",C13="",D13="",E13="",F13="",G13="",H13="",I13="",J13="",L13=""),"Eingabe prüfen",IF(L13="Erledigt","Erledigt",IF(COUNTIFS('Kapazitäten'!$A$4:$A$103,G13,'Kapazitäten'!$B$4:$B$103,H13)=0,"Kapazität fehlt",IF(IFERROR(SUMIFS($K$4:$K$103,$G$4:$G$103,G13,$H$4:$H$103,H13,$L$4:$L$103,"&lt;&gt;Erledigt"),0)&gt;IFERROR(SUMIFS('Kapazitäten'!$F$4:$F$103,'Kapazitäten'!$A$4:$A$103,G13,'Kapazitäten'!$B$4:$B$103,H13),0),"Engpass","Im Plan")))))</f>
        <v/>
      </c>
    </row>
    <row r="14">
      <c r="A14" s="20" t="n"/>
      <c r="B14" s="20" t="n"/>
      <c r="C14" s="20" t="n"/>
      <c r="D14" s="21" t="n"/>
      <c r="E14" s="42" t="n"/>
      <c r="F14" s="23" t="n"/>
      <c r="G14" s="24" t="n"/>
      <c r="H14" s="20" t="n"/>
      <c r="I14" s="20" t="n"/>
      <c r="J14" s="20" t="n"/>
      <c r="K14" s="25">
        <f>IF(A14="","",IF(OR(D14="",E14="",F14=""),"",IFERROR(E14+D14*F14/60,"")))</f>
        <v/>
      </c>
      <c r="L14" s="20" t="n"/>
      <c r="M14" s="26">
        <f>IF(A14="","",IF(OR(B14="",C14="",D14="",E14="",F14="",G14="",H14="",I14="",J14="",L14=""),"Eingabe prüfen",IF(L14="Erledigt","Erledigt",IF(COUNTIFS('Kapazitäten'!$A$4:$A$103,G14,'Kapazitäten'!$B$4:$B$103,H14)=0,"Kapazität fehlt",IF(IFERROR(SUMIFS($K$4:$K$103,$G$4:$G$103,G14,$H$4:$H$103,H14,$L$4:$L$103,"&lt;&gt;Erledigt"),0)&gt;IFERROR(SUMIFS('Kapazitäten'!$F$4:$F$103,'Kapazitäten'!$A$4:$A$103,G14,'Kapazitäten'!$B$4:$B$103,H14),0),"Engpass","Im Plan")))))</f>
        <v/>
      </c>
    </row>
    <row r="15">
      <c r="A15" s="20" t="n"/>
      <c r="B15" s="20" t="n"/>
      <c r="C15" s="20" t="n"/>
      <c r="D15" s="21" t="n"/>
      <c r="E15" s="42" t="n"/>
      <c r="F15" s="23" t="n"/>
      <c r="G15" s="24" t="n"/>
      <c r="H15" s="20" t="n"/>
      <c r="I15" s="20" t="n"/>
      <c r="J15" s="20" t="n"/>
      <c r="K15" s="27">
        <f>IF(A15="","",IF(OR(D15="",E15="",F15=""),"",IFERROR(E15+D15*F15/60,"")))</f>
        <v/>
      </c>
      <c r="L15" s="20" t="n"/>
      <c r="M15" s="28">
        <f>IF(A15="","",IF(OR(B15="",C15="",D15="",E15="",F15="",G15="",H15="",I15="",J15="",L15=""),"Eingabe prüfen",IF(L15="Erledigt","Erledigt",IF(COUNTIFS('Kapazitäten'!$A$4:$A$103,G15,'Kapazitäten'!$B$4:$B$103,H15)=0,"Kapazität fehlt",IF(IFERROR(SUMIFS($K$4:$K$103,$G$4:$G$103,G15,$H$4:$H$103,H15,$L$4:$L$103,"&lt;&gt;Erledigt"),0)&gt;IFERROR(SUMIFS('Kapazitäten'!$F$4:$F$103,'Kapazitäten'!$A$4:$A$103,G15,'Kapazitäten'!$B$4:$B$103,H15),0),"Engpass","Im Plan")))))</f>
        <v/>
      </c>
    </row>
    <row r="16">
      <c r="A16" s="20" t="n"/>
      <c r="B16" s="20" t="n"/>
      <c r="C16" s="20" t="n"/>
      <c r="D16" s="21" t="n"/>
      <c r="E16" s="42" t="n"/>
      <c r="F16" s="23" t="n"/>
      <c r="G16" s="24" t="n"/>
      <c r="H16" s="20" t="n"/>
      <c r="I16" s="20" t="n"/>
      <c r="J16" s="20" t="n"/>
      <c r="K16" s="25">
        <f>IF(A16="","",IF(OR(D16="",E16="",F16=""),"",IFERROR(E16+D16*F16/60,"")))</f>
        <v/>
      </c>
      <c r="L16" s="20" t="n"/>
      <c r="M16" s="26">
        <f>IF(A16="","",IF(OR(B16="",C16="",D16="",E16="",F16="",G16="",H16="",I16="",J16="",L16=""),"Eingabe prüfen",IF(L16="Erledigt","Erledigt",IF(COUNTIFS('Kapazitäten'!$A$4:$A$103,G16,'Kapazitäten'!$B$4:$B$103,H16)=0,"Kapazität fehlt",IF(IFERROR(SUMIFS($K$4:$K$103,$G$4:$G$103,G16,$H$4:$H$103,H16,$L$4:$L$103,"&lt;&gt;Erledigt"),0)&gt;IFERROR(SUMIFS('Kapazitäten'!$F$4:$F$103,'Kapazitäten'!$A$4:$A$103,G16,'Kapazitäten'!$B$4:$B$103,H16),0),"Engpass","Im Plan")))))</f>
        <v/>
      </c>
    </row>
    <row r="17">
      <c r="A17" s="20" t="n"/>
      <c r="B17" s="20" t="n"/>
      <c r="C17" s="20" t="n"/>
      <c r="D17" s="21" t="n"/>
      <c r="E17" s="42" t="n"/>
      <c r="F17" s="23" t="n"/>
      <c r="G17" s="24" t="n"/>
      <c r="H17" s="20" t="n"/>
      <c r="I17" s="20" t="n"/>
      <c r="J17" s="20" t="n"/>
      <c r="K17" s="27">
        <f>IF(A17="","",IF(OR(D17="",E17="",F17=""),"",IFERROR(E17+D17*F17/60,"")))</f>
        <v/>
      </c>
      <c r="L17" s="20" t="n"/>
      <c r="M17" s="28">
        <f>IF(A17="","",IF(OR(B17="",C17="",D17="",E17="",F17="",G17="",H17="",I17="",J17="",L17=""),"Eingabe prüfen",IF(L17="Erledigt","Erledigt",IF(COUNTIFS('Kapazitäten'!$A$4:$A$103,G17,'Kapazitäten'!$B$4:$B$103,H17)=0,"Kapazität fehlt",IF(IFERROR(SUMIFS($K$4:$K$103,$G$4:$G$103,G17,$H$4:$H$103,H17,$L$4:$L$103,"&lt;&gt;Erledigt"),0)&gt;IFERROR(SUMIFS('Kapazitäten'!$F$4:$F$103,'Kapazitäten'!$A$4:$A$103,G17,'Kapazitäten'!$B$4:$B$103,H17),0),"Engpass","Im Plan")))))</f>
        <v/>
      </c>
    </row>
    <row r="18">
      <c r="A18" s="20" t="n"/>
      <c r="B18" s="20" t="n"/>
      <c r="C18" s="20" t="n"/>
      <c r="D18" s="21" t="n"/>
      <c r="E18" s="42" t="n"/>
      <c r="F18" s="23" t="n"/>
      <c r="G18" s="24" t="n"/>
      <c r="H18" s="20" t="n"/>
      <c r="I18" s="20" t="n"/>
      <c r="J18" s="20" t="n"/>
      <c r="K18" s="25">
        <f>IF(A18="","",IF(OR(D18="",E18="",F18=""),"",IFERROR(E18+D18*F18/60,"")))</f>
        <v/>
      </c>
      <c r="L18" s="20" t="n"/>
      <c r="M18" s="26">
        <f>IF(A18="","",IF(OR(B18="",C18="",D18="",E18="",F18="",G18="",H18="",I18="",J18="",L18=""),"Eingabe prüfen",IF(L18="Erledigt","Erledigt",IF(COUNTIFS('Kapazitäten'!$A$4:$A$103,G18,'Kapazitäten'!$B$4:$B$103,H18)=0,"Kapazität fehlt",IF(IFERROR(SUMIFS($K$4:$K$103,$G$4:$G$103,G18,$H$4:$H$103,H18,$L$4:$L$103,"&lt;&gt;Erledigt"),0)&gt;IFERROR(SUMIFS('Kapazitäten'!$F$4:$F$103,'Kapazitäten'!$A$4:$A$103,G18,'Kapazitäten'!$B$4:$B$103,H18),0),"Engpass","Im Plan")))))</f>
        <v/>
      </c>
    </row>
    <row r="19">
      <c r="A19" s="20" t="n"/>
      <c r="B19" s="20" t="n"/>
      <c r="C19" s="20" t="n"/>
      <c r="D19" s="21" t="n"/>
      <c r="E19" s="42" t="n"/>
      <c r="F19" s="23" t="n"/>
      <c r="G19" s="24" t="n"/>
      <c r="H19" s="20" t="n"/>
      <c r="I19" s="20" t="n"/>
      <c r="J19" s="20" t="n"/>
      <c r="K19" s="27">
        <f>IF(A19="","",IF(OR(D19="",E19="",F19=""),"",IFERROR(E19+D19*F19/60,"")))</f>
        <v/>
      </c>
      <c r="L19" s="20" t="n"/>
      <c r="M19" s="28">
        <f>IF(A19="","",IF(OR(B19="",C19="",D19="",E19="",F19="",G19="",H19="",I19="",J19="",L19=""),"Eingabe prüfen",IF(L19="Erledigt","Erledigt",IF(COUNTIFS('Kapazitäten'!$A$4:$A$103,G19,'Kapazitäten'!$B$4:$B$103,H19)=0,"Kapazität fehlt",IF(IFERROR(SUMIFS($K$4:$K$103,$G$4:$G$103,G19,$H$4:$H$103,H19,$L$4:$L$103,"&lt;&gt;Erledigt"),0)&gt;IFERROR(SUMIFS('Kapazitäten'!$F$4:$F$103,'Kapazitäten'!$A$4:$A$103,G19,'Kapazitäten'!$B$4:$B$103,H19),0),"Engpass","Im Plan")))))</f>
        <v/>
      </c>
    </row>
    <row r="20">
      <c r="A20" s="20" t="n"/>
      <c r="B20" s="20" t="n"/>
      <c r="C20" s="20" t="n"/>
      <c r="D20" s="21" t="n"/>
      <c r="E20" s="42" t="n"/>
      <c r="F20" s="23" t="n"/>
      <c r="G20" s="24" t="n"/>
      <c r="H20" s="20" t="n"/>
      <c r="I20" s="20" t="n"/>
      <c r="J20" s="20" t="n"/>
      <c r="K20" s="25">
        <f>IF(A20="","",IF(OR(D20="",E20="",F20=""),"",IFERROR(E20+D20*F20/60,"")))</f>
        <v/>
      </c>
      <c r="L20" s="20" t="n"/>
      <c r="M20" s="26">
        <f>IF(A20="","",IF(OR(B20="",C20="",D20="",E20="",F20="",G20="",H20="",I20="",J20="",L20=""),"Eingabe prüfen",IF(L20="Erledigt","Erledigt",IF(COUNTIFS('Kapazitäten'!$A$4:$A$103,G20,'Kapazitäten'!$B$4:$B$103,H20)=0,"Kapazität fehlt",IF(IFERROR(SUMIFS($K$4:$K$103,$G$4:$G$103,G20,$H$4:$H$103,H20,$L$4:$L$103,"&lt;&gt;Erledigt"),0)&gt;IFERROR(SUMIFS('Kapazitäten'!$F$4:$F$103,'Kapazitäten'!$A$4:$A$103,G20,'Kapazitäten'!$B$4:$B$103,H20),0),"Engpass","Im Plan")))))</f>
        <v/>
      </c>
    </row>
    <row r="21">
      <c r="A21" s="20" t="n"/>
      <c r="B21" s="20" t="n"/>
      <c r="C21" s="20" t="n"/>
      <c r="D21" s="21" t="n"/>
      <c r="E21" s="42" t="n"/>
      <c r="F21" s="23" t="n"/>
      <c r="G21" s="24" t="n"/>
      <c r="H21" s="20" t="n"/>
      <c r="I21" s="20" t="n"/>
      <c r="J21" s="20" t="n"/>
      <c r="K21" s="27">
        <f>IF(A21="","",IF(OR(D21="",E21="",F21=""),"",IFERROR(E21+D21*F21/60,"")))</f>
        <v/>
      </c>
      <c r="L21" s="20" t="n"/>
      <c r="M21" s="28">
        <f>IF(A21="","",IF(OR(B21="",C21="",D21="",E21="",F21="",G21="",H21="",I21="",J21="",L21=""),"Eingabe prüfen",IF(L21="Erledigt","Erledigt",IF(COUNTIFS('Kapazitäten'!$A$4:$A$103,G21,'Kapazitäten'!$B$4:$B$103,H21)=0,"Kapazität fehlt",IF(IFERROR(SUMIFS($K$4:$K$103,$G$4:$G$103,G21,$H$4:$H$103,H21,$L$4:$L$103,"&lt;&gt;Erledigt"),0)&gt;IFERROR(SUMIFS('Kapazitäten'!$F$4:$F$103,'Kapazitäten'!$A$4:$A$103,G21,'Kapazitäten'!$B$4:$B$103,H21),0),"Engpass","Im Plan")))))</f>
        <v/>
      </c>
    </row>
    <row r="22">
      <c r="A22" s="20" t="n"/>
      <c r="B22" s="20" t="n"/>
      <c r="C22" s="20" t="n"/>
      <c r="D22" s="21" t="n"/>
      <c r="E22" s="42" t="n"/>
      <c r="F22" s="23" t="n"/>
      <c r="G22" s="24" t="n"/>
      <c r="H22" s="20" t="n"/>
      <c r="I22" s="20" t="n"/>
      <c r="J22" s="20" t="n"/>
      <c r="K22" s="25">
        <f>IF(A22="","",IF(OR(D22="",E22="",F22=""),"",IFERROR(E22+D22*F22/60,"")))</f>
        <v/>
      </c>
      <c r="L22" s="20" t="n"/>
      <c r="M22" s="26">
        <f>IF(A22="","",IF(OR(B22="",C22="",D22="",E22="",F22="",G22="",H22="",I22="",J22="",L22=""),"Eingabe prüfen",IF(L22="Erledigt","Erledigt",IF(COUNTIFS('Kapazitäten'!$A$4:$A$103,G22,'Kapazitäten'!$B$4:$B$103,H22)=0,"Kapazität fehlt",IF(IFERROR(SUMIFS($K$4:$K$103,$G$4:$G$103,G22,$H$4:$H$103,H22,$L$4:$L$103,"&lt;&gt;Erledigt"),0)&gt;IFERROR(SUMIFS('Kapazitäten'!$F$4:$F$103,'Kapazitäten'!$A$4:$A$103,G22,'Kapazitäten'!$B$4:$B$103,H22),0),"Engpass","Im Plan")))))</f>
        <v/>
      </c>
    </row>
    <row r="23">
      <c r="A23" s="20" t="n"/>
      <c r="B23" s="20" t="n"/>
      <c r="C23" s="20" t="n"/>
      <c r="D23" s="21" t="n"/>
      <c r="E23" s="42" t="n"/>
      <c r="F23" s="23" t="n"/>
      <c r="G23" s="24" t="n"/>
      <c r="H23" s="20" t="n"/>
      <c r="I23" s="20" t="n"/>
      <c r="J23" s="20" t="n"/>
      <c r="K23" s="27">
        <f>IF(A23="","",IF(OR(D23="",E23="",F23=""),"",IFERROR(E23+D23*F23/60,"")))</f>
        <v/>
      </c>
      <c r="L23" s="20" t="n"/>
      <c r="M23" s="28">
        <f>IF(A23="","",IF(OR(B23="",C23="",D23="",E23="",F23="",G23="",H23="",I23="",J23="",L23=""),"Eingabe prüfen",IF(L23="Erledigt","Erledigt",IF(COUNTIFS('Kapazitäten'!$A$4:$A$103,G23,'Kapazitäten'!$B$4:$B$103,H23)=0,"Kapazität fehlt",IF(IFERROR(SUMIFS($K$4:$K$103,$G$4:$G$103,G23,$H$4:$H$103,H23,$L$4:$L$103,"&lt;&gt;Erledigt"),0)&gt;IFERROR(SUMIFS('Kapazitäten'!$F$4:$F$103,'Kapazitäten'!$A$4:$A$103,G23,'Kapazitäten'!$B$4:$B$103,H23),0),"Engpass","Im Plan")))))</f>
        <v/>
      </c>
    </row>
    <row r="24">
      <c r="A24" s="20" t="n"/>
      <c r="B24" s="20" t="n"/>
      <c r="C24" s="20" t="n"/>
      <c r="D24" s="21" t="n"/>
      <c r="E24" s="42" t="n"/>
      <c r="F24" s="23" t="n"/>
      <c r="G24" s="24" t="n"/>
      <c r="H24" s="20" t="n"/>
      <c r="I24" s="20" t="n"/>
      <c r="J24" s="20" t="n"/>
      <c r="K24" s="25">
        <f>IF(A24="","",IF(OR(D24="",E24="",F24=""),"",IFERROR(E24+D24*F24/60,"")))</f>
        <v/>
      </c>
      <c r="L24" s="20" t="n"/>
      <c r="M24" s="26">
        <f>IF(A24="","",IF(OR(B24="",C24="",D24="",E24="",F24="",G24="",H24="",I24="",J24="",L24=""),"Eingabe prüfen",IF(L24="Erledigt","Erledigt",IF(COUNTIFS('Kapazitäten'!$A$4:$A$103,G24,'Kapazitäten'!$B$4:$B$103,H24)=0,"Kapazität fehlt",IF(IFERROR(SUMIFS($K$4:$K$103,$G$4:$G$103,G24,$H$4:$H$103,H24,$L$4:$L$103,"&lt;&gt;Erledigt"),0)&gt;IFERROR(SUMIFS('Kapazitäten'!$F$4:$F$103,'Kapazitäten'!$A$4:$A$103,G24,'Kapazitäten'!$B$4:$B$103,H24),0),"Engpass","Im Plan")))))</f>
        <v/>
      </c>
    </row>
    <row r="25">
      <c r="A25" s="20" t="n"/>
      <c r="B25" s="20" t="n"/>
      <c r="C25" s="20" t="n"/>
      <c r="D25" s="21" t="n"/>
      <c r="E25" s="42" t="n"/>
      <c r="F25" s="23" t="n"/>
      <c r="G25" s="24" t="n"/>
      <c r="H25" s="20" t="n"/>
      <c r="I25" s="20" t="n"/>
      <c r="J25" s="20" t="n"/>
      <c r="K25" s="27">
        <f>IF(A25="","",IF(OR(D25="",E25="",F25=""),"",IFERROR(E25+D25*F25/60,"")))</f>
        <v/>
      </c>
      <c r="L25" s="20" t="n"/>
      <c r="M25" s="28">
        <f>IF(A25="","",IF(OR(B25="",C25="",D25="",E25="",F25="",G25="",H25="",I25="",J25="",L25=""),"Eingabe prüfen",IF(L25="Erledigt","Erledigt",IF(COUNTIFS('Kapazitäten'!$A$4:$A$103,G25,'Kapazitäten'!$B$4:$B$103,H25)=0,"Kapazität fehlt",IF(IFERROR(SUMIFS($K$4:$K$103,$G$4:$G$103,G25,$H$4:$H$103,H25,$L$4:$L$103,"&lt;&gt;Erledigt"),0)&gt;IFERROR(SUMIFS('Kapazitäten'!$F$4:$F$103,'Kapazitäten'!$A$4:$A$103,G25,'Kapazitäten'!$B$4:$B$103,H25),0),"Engpass","Im Plan")))))</f>
        <v/>
      </c>
    </row>
    <row r="26">
      <c r="A26" s="20" t="n"/>
      <c r="B26" s="20" t="n"/>
      <c r="C26" s="20" t="n"/>
      <c r="D26" s="21" t="n"/>
      <c r="E26" s="42" t="n"/>
      <c r="F26" s="23" t="n"/>
      <c r="G26" s="24" t="n"/>
      <c r="H26" s="20" t="n"/>
      <c r="I26" s="20" t="n"/>
      <c r="J26" s="20" t="n"/>
      <c r="K26" s="25">
        <f>IF(A26="","",IF(OR(D26="",E26="",F26=""),"",IFERROR(E26+D26*F26/60,"")))</f>
        <v/>
      </c>
      <c r="L26" s="20" t="n"/>
      <c r="M26" s="26">
        <f>IF(A26="","",IF(OR(B26="",C26="",D26="",E26="",F26="",G26="",H26="",I26="",J26="",L26=""),"Eingabe prüfen",IF(L26="Erledigt","Erledigt",IF(COUNTIFS('Kapazitäten'!$A$4:$A$103,G26,'Kapazitäten'!$B$4:$B$103,H26)=0,"Kapazität fehlt",IF(IFERROR(SUMIFS($K$4:$K$103,$G$4:$G$103,G26,$H$4:$H$103,H26,$L$4:$L$103,"&lt;&gt;Erledigt"),0)&gt;IFERROR(SUMIFS('Kapazitäten'!$F$4:$F$103,'Kapazitäten'!$A$4:$A$103,G26,'Kapazitäten'!$B$4:$B$103,H26),0),"Engpass","Im Plan")))))</f>
        <v/>
      </c>
    </row>
    <row r="27">
      <c r="A27" s="20" t="n"/>
      <c r="B27" s="20" t="n"/>
      <c r="C27" s="20" t="n"/>
      <c r="D27" s="21" t="n"/>
      <c r="E27" s="42" t="n"/>
      <c r="F27" s="23" t="n"/>
      <c r="G27" s="24" t="n"/>
      <c r="H27" s="20" t="n"/>
      <c r="I27" s="20" t="n"/>
      <c r="J27" s="20" t="n"/>
      <c r="K27" s="27">
        <f>IF(A27="","",IF(OR(D27="",E27="",F27=""),"",IFERROR(E27+D27*F27/60,"")))</f>
        <v/>
      </c>
      <c r="L27" s="20" t="n"/>
      <c r="M27" s="28">
        <f>IF(A27="","",IF(OR(B27="",C27="",D27="",E27="",F27="",G27="",H27="",I27="",J27="",L27=""),"Eingabe prüfen",IF(L27="Erledigt","Erledigt",IF(COUNTIFS('Kapazitäten'!$A$4:$A$103,G27,'Kapazitäten'!$B$4:$B$103,H27)=0,"Kapazität fehlt",IF(IFERROR(SUMIFS($K$4:$K$103,$G$4:$G$103,G27,$H$4:$H$103,H27,$L$4:$L$103,"&lt;&gt;Erledigt"),0)&gt;IFERROR(SUMIFS('Kapazitäten'!$F$4:$F$103,'Kapazitäten'!$A$4:$A$103,G27,'Kapazitäten'!$B$4:$B$103,H27),0),"Engpass","Im Plan")))))</f>
        <v/>
      </c>
    </row>
    <row r="28">
      <c r="A28" s="20" t="n"/>
      <c r="B28" s="20" t="n"/>
      <c r="C28" s="20" t="n"/>
      <c r="D28" s="21" t="n"/>
      <c r="E28" s="42" t="n"/>
      <c r="F28" s="23" t="n"/>
      <c r="G28" s="24" t="n"/>
      <c r="H28" s="20" t="n"/>
      <c r="I28" s="20" t="n"/>
      <c r="J28" s="20" t="n"/>
      <c r="K28" s="25">
        <f>IF(A28="","",IF(OR(D28="",E28="",F28=""),"",IFERROR(E28+D28*F28/60,"")))</f>
        <v/>
      </c>
      <c r="L28" s="20" t="n"/>
      <c r="M28" s="26">
        <f>IF(A28="","",IF(OR(B28="",C28="",D28="",E28="",F28="",G28="",H28="",I28="",J28="",L28=""),"Eingabe prüfen",IF(L28="Erledigt","Erledigt",IF(COUNTIFS('Kapazitäten'!$A$4:$A$103,G28,'Kapazitäten'!$B$4:$B$103,H28)=0,"Kapazität fehlt",IF(IFERROR(SUMIFS($K$4:$K$103,$G$4:$G$103,G28,$H$4:$H$103,H28,$L$4:$L$103,"&lt;&gt;Erledigt"),0)&gt;IFERROR(SUMIFS('Kapazitäten'!$F$4:$F$103,'Kapazitäten'!$A$4:$A$103,G28,'Kapazitäten'!$B$4:$B$103,H28),0),"Engpass","Im Plan")))))</f>
        <v/>
      </c>
    </row>
    <row r="29">
      <c r="A29" s="20" t="n"/>
      <c r="B29" s="20" t="n"/>
      <c r="C29" s="20" t="n"/>
      <c r="D29" s="21" t="n"/>
      <c r="E29" s="42" t="n"/>
      <c r="F29" s="23" t="n"/>
      <c r="G29" s="24" t="n"/>
      <c r="H29" s="20" t="n"/>
      <c r="I29" s="20" t="n"/>
      <c r="J29" s="20" t="n"/>
      <c r="K29" s="27">
        <f>IF(A29="","",IF(OR(D29="",E29="",F29=""),"",IFERROR(E29+D29*F29/60,"")))</f>
        <v/>
      </c>
      <c r="L29" s="20" t="n"/>
      <c r="M29" s="28">
        <f>IF(A29="","",IF(OR(B29="",C29="",D29="",E29="",F29="",G29="",H29="",I29="",J29="",L29=""),"Eingabe prüfen",IF(L29="Erledigt","Erledigt",IF(COUNTIFS('Kapazitäten'!$A$4:$A$103,G29,'Kapazitäten'!$B$4:$B$103,H29)=0,"Kapazität fehlt",IF(IFERROR(SUMIFS($K$4:$K$103,$G$4:$G$103,G29,$H$4:$H$103,H29,$L$4:$L$103,"&lt;&gt;Erledigt"),0)&gt;IFERROR(SUMIFS('Kapazitäten'!$F$4:$F$103,'Kapazitäten'!$A$4:$A$103,G29,'Kapazitäten'!$B$4:$B$103,H29),0),"Engpass","Im Plan")))))</f>
        <v/>
      </c>
    </row>
    <row r="30">
      <c r="A30" s="20" t="n"/>
      <c r="B30" s="20" t="n"/>
      <c r="C30" s="20" t="n"/>
      <c r="D30" s="21" t="n"/>
      <c r="E30" s="42" t="n"/>
      <c r="F30" s="23" t="n"/>
      <c r="G30" s="24" t="n"/>
      <c r="H30" s="20" t="n"/>
      <c r="I30" s="20" t="n"/>
      <c r="J30" s="20" t="n"/>
      <c r="K30" s="25">
        <f>IF(A30="","",IF(OR(D30="",E30="",F30=""),"",IFERROR(E30+D30*F30/60,"")))</f>
        <v/>
      </c>
      <c r="L30" s="20" t="n"/>
      <c r="M30" s="26">
        <f>IF(A30="","",IF(OR(B30="",C30="",D30="",E30="",F30="",G30="",H30="",I30="",J30="",L30=""),"Eingabe prüfen",IF(L30="Erledigt","Erledigt",IF(COUNTIFS('Kapazitäten'!$A$4:$A$103,G30,'Kapazitäten'!$B$4:$B$103,H30)=0,"Kapazität fehlt",IF(IFERROR(SUMIFS($K$4:$K$103,$G$4:$G$103,G30,$H$4:$H$103,H30,$L$4:$L$103,"&lt;&gt;Erledigt"),0)&gt;IFERROR(SUMIFS('Kapazitäten'!$F$4:$F$103,'Kapazitäten'!$A$4:$A$103,G30,'Kapazitäten'!$B$4:$B$103,H30),0),"Engpass","Im Plan")))))</f>
        <v/>
      </c>
    </row>
    <row r="31">
      <c r="A31" s="20" t="n"/>
      <c r="B31" s="20" t="n"/>
      <c r="C31" s="20" t="n"/>
      <c r="D31" s="21" t="n"/>
      <c r="E31" s="42" t="n"/>
      <c r="F31" s="23" t="n"/>
      <c r="G31" s="24" t="n"/>
      <c r="H31" s="20" t="n"/>
      <c r="I31" s="20" t="n"/>
      <c r="J31" s="20" t="n"/>
      <c r="K31" s="27">
        <f>IF(A31="","",IF(OR(D31="",E31="",F31=""),"",IFERROR(E31+D31*F31/60,"")))</f>
        <v/>
      </c>
      <c r="L31" s="20" t="n"/>
      <c r="M31" s="28">
        <f>IF(A31="","",IF(OR(B31="",C31="",D31="",E31="",F31="",G31="",H31="",I31="",J31="",L31=""),"Eingabe prüfen",IF(L31="Erledigt","Erledigt",IF(COUNTIFS('Kapazitäten'!$A$4:$A$103,G31,'Kapazitäten'!$B$4:$B$103,H31)=0,"Kapazität fehlt",IF(IFERROR(SUMIFS($K$4:$K$103,$G$4:$G$103,G31,$H$4:$H$103,H31,$L$4:$L$103,"&lt;&gt;Erledigt"),0)&gt;IFERROR(SUMIFS('Kapazitäten'!$F$4:$F$103,'Kapazitäten'!$A$4:$A$103,G31,'Kapazitäten'!$B$4:$B$103,H31),0),"Engpass","Im Plan")))))</f>
        <v/>
      </c>
    </row>
    <row r="32">
      <c r="A32" s="20" t="n"/>
      <c r="B32" s="20" t="n"/>
      <c r="C32" s="20" t="n"/>
      <c r="D32" s="21" t="n"/>
      <c r="E32" s="42" t="n"/>
      <c r="F32" s="23" t="n"/>
      <c r="G32" s="24" t="n"/>
      <c r="H32" s="20" t="n"/>
      <c r="I32" s="20" t="n"/>
      <c r="J32" s="20" t="n"/>
      <c r="K32" s="25">
        <f>IF(A32="","",IF(OR(D32="",E32="",F32=""),"",IFERROR(E32+D32*F32/60,"")))</f>
        <v/>
      </c>
      <c r="L32" s="20" t="n"/>
      <c r="M32" s="26">
        <f>IF(A32="","",IF(OR(B32="",C32="",D32="",E32="",F32="",G32="",H32="",I32="",J32="",L32=""),"Eingabe prüfen",IF(L32="Erledigt","Erledigt",IF(COUNTIFS('Kapazitäten'!$A$4:$A$103,G32,'Kapazitäten'!$B$4:$B$103,H32)=0,"Kapazität fehlt",IF(IFERROR(SUMIFS($K$4:$K$103,$G$4:$G$103,G32,$H$4:$H$103,H32,$L$4:$L$103,"&lt;&gt;Erledigt"),0)&gt;IFERROR(SUMIFS('Kapazitäten'!$F$4:$F$103,'Kapazitäten'!$A$4:$A$103,G32,'Kapazitäten'!$B$4:$B$103,H32),0),"Engpass","Im Plan")))))</f>
        <v/>
      </c>
    </row>
    <row r="33">
      <c r="A33" s="20" t="n"/>
      <c r="B33" s="20" t="n"/>
      <c r="C33" s="20" t="n"/>
      <c r="D33" s="21" t="n"/>
      <c r="E33" s="42" t="n"/>
      <c r="F33" s="23" t="n"/>
      <c r="G33" s="24" t="n"/>
      <c r="H33" s="20" t="n"/>
      <c r="I33" s="20" t="n"/>
      <c r="J33" s="20" t="n"/>
      <c r="K33" s="27">
        <f>IF(A33="","",IF(OR(D33="",E33="",F33=""),"",IFERROR(E33+D33*F33/60,"")))</f>
        <v/>
      </c>
      <c r="L33" s="20" t="n"/>
      <c r="M33" s="28">
        <f>IF(A33="","",IF(OR(B33="",C33="",D33="",E33="",F33="",G33="",H33="",I33="",J33="",L33=""),"Eingabe prüfen",IF(L33="Erledigt","Erledigt",IF(COUNTIFS('Kapazitäten'!$A$4:$A$103,G33,'Kapazitäten'!$B$4:$B$103,H33)=0,"Kapazität fehlt",IF(IFERROR(SUMIFS($K$4:$K$103,$G$4:$G$103,G33,$H$4:$H$103,H33,$L$4:$L$103,"&lt;&gt;Erledigt"),0)&gt;IFERROR(SUMIFS('Kapazitäten'!$F$4:$F$103,'Kapazitäten'!$A$4:$A$103,G33,'Kapazitäten'!$B$4:$B$103,H33),0),"Engpass","Im Plan")))))</f>
        <v/>
      </c>
    </row>
    <row r="34">
      <c r="A34" s="20" t="n"/>
      <c r="B34" s="20" t="n"/>
      <c r="C34" s="20" t="n"/>
      <c r="D34" s="21" t="n"/>
      <c r="E34" s="42" t="n"/>
      <c r="F34" s="23" t="n"/>
      <c r="G34" s="24" t="n"/>
      <c r="H34" s="20" t="n"/>
      <c r="I34" s="20" t="n"/>
      <c r="J34" s="20" t="n"/>
      <c r="K34" s="25">
        <f>IF(A34="","",IF(OR(D34="",E34="",F34=""),"",IFERROR(E34+D34*F34/60,"")))</f>
        <v/>
      </c>
      <c r="L34" s="20" t="n"/>
      <c r="M34" s="26">
        <f>IF(A34="","",IF(OR(B34="",C34="",D34="",E34="",F34="",G34="",H34="",I34="",J34="",L34=""),"Eingabe prüfen",IF(L34="Erledigt","Erledigt",IF(COUNTIFS('Kapazitäten'!$A$4:$A$103,G34,'Kapazitäten'!$B$4:$B$103,H34)=0,"Kapazität fehlt",IF(IFERROR(SUMIFS($K$4:$K$103,$G$4:$G$103,G34,$H$4:$H$103,H34,$L$4:$L$103,"&lt;&gt;Erledigt"),0)&gt;IFERROR(SUMIFS('Kapazitäten'!$F$4:$F$103,'Kapazitäten'!$A$4:$A$103,G34,'Kapazitäten'!$B$4:$B$103,H34),0),"Engpass","Im Plan")))))</f>
        <v/>
      </c>
    </row>
    <row r="35">
      <c r="A35" s="20" t="n"/>
      <c r="B35" s="20" t="n"/>
      <c r="C35" s="20" t="n"/>
      <c r="D35" s="21" t="n"/>
      <c r="E35" s="42" t="n"/>
      <c r="F35" s="23" t="n"/>
      <c r="G35" s="24" t="n"/>
      <c r="H35" s="20" t="n"/>
      <c r="I35" s="20" t="n"/>
      <c r="J35" s="20" t="n"/>
      <c r="K35" s="27">
        <f>IF(A35="","",IF(OR(D35="",E35="",F35=""),"",IFERROR(E35+D35*F35/60,"")))</f>
        <v/>
      </c>
      <c r="L35" s="20" t="n"/>
      <c r="M35" s="28">
        <f>IF(A35="","",IF(OR(B35="",C35="",D35="",E35="",F35="",G35="",H35="",I35="",J35="",L35=""),"Eingabe prüfen",IF(L35="Erledigt","Erledigt",IF(COUNTIFS('Kapazitäten'!$A$4:$A$103,G35,'Kapazitäten'!$B$4:$B$103,H35)=0,"Kapazität fehlt",IF(IFERROR(SUMIFS($K$4:$K$103,$G$4:$G$103,G35,$H$4:$H$103,H35,$L$4:$L$103,"&lt;&gt;Erledigt"),0)&gt;IFERROR(SUMIFS('Kapazitäten'!$F$4:$F$103,'Kapazitäten'!$A$4:$A$103,G35,'Kapazitäten'!$B$4:$B$103,H35),0),"Engpass","Im Plan")))))</f>
        <v/>
      </c>
    </row>
    <row r="36">
      <c r="A36" s="20" t="n"/>
      <c r="B36" s="20" t="n"/>
      <c r="C36" s="20" t="n"/>
      <c r="D36" s="21" t="n"/>
      <c r="E36" s="42" t="n"/>
      <c r="F36" s="23" t="n"/>
      <c r="G36" s="24" t="n"/>
      <c r="H36" s="20" t="n"/>
      <c r="I36" s="20" t="n"/>
      <c r="J36" s="20" t="n"/>
      <c r="K36" s="25">
        <f>IF(A36="","",IF(OR(D36="",E36="",F36=""),"",IFERROR(E36+D36*F36/60,"")))</f>
        <v/>
      </c>
      <c r="L36" s="20" t="n"/>
      <c r="M36" s="26">
        <f>IF(A36="","",IF(OR(B36="",C36="",D36="",E36="",F36="",G36="",H36="",I36="",J36="",L36=""),"Eingabe prüfen",IF(L36="Erledigt","Erledigt",IF(COUNTIFS('Kapazitäten'!$A$4:$A$103,G36,'Kapazitäten'!$B$4:$B$103,H36)=0,"Kapazität fehlt",IF(IFERROR(SUMIFS($K$4:$K$103,$G$4:$G$103,G36,$H$4:$H$103,H36,$L$4:$L$103,"&lt;&gt;Erledigt"),0)&gt;IFERROR(SUMIFS('Kapazitäten'!$F$4:$F$103,'Kapazitäten'!$A$4:$A$103,G36,'Kapazitäten'!$B$4:$B$103,H36),0),"Engpass","Im Plan")))))</f>
        <v/>
      </c>
    </row>
    <row r="37">
      <c r="A37" s="20" t="n"/>
      <c r="B37" s="20" t="n"/>
      <c r="C37" s="20" t="n"/>
      <c r="D37" s="21" t="n"/>
      <c r="E37" s="42" t="n"/>
      <c r="F37" s="23" t="n"/>
      <c r="G37" s="24" t="n"/>
      <c r="H37" s="20" t="n"/>
      <c r="I37" s="20" t="n"/>
      <c r="J37" s="20" t="n"/>
      <c r="K37" s="27">
        <f>IF(A37="","",IF(OR(D37="",E37="",F37=""),"",IFERROR(E37+D37*F37/60,"")))</f>
        <v/>
      </c>
      <c r="L37" s="20" t="n"/>
      <c r="M37" s="28">
        <f>IF(A37="","",IF(OR(B37="",C37="",D37="",E37="",F37="",G37="",H37="",I37="",J37="",L37=""),"Eingabe prüfen",IF(L37="Erledigt","Erledigt",IF(COUNTIFS('Kapazitäten'!$A$4:$A$103,G37,'Kapazitäten'!$B$4:$B$103,H37)=0,"Kapazität fehlt",IF(IFERROR(SUMIFS($K$4:$K$103,$G$4:$G$103,G37,$H$4:$H$103,H37,$L$4:$L$103,"&lt;&gt;Erledigt"),0)&gt;IFERROR(SUMIFS('Kapazitäten'!$F$4:$F$103,'Kapazitäten'!$A$4:$A$103,G37,'Kapazitäten'!$B$4:$B$103,H37),0),"Engpass","Im Plan")))))</f>
        <v/>
      </c>
    </row>
    <row r="38">
      <c r="A38" s="20" t="n"/>
      <c r="B38" s="20" t="n"/>
      <c r="C38" s="20" t="n"/>
      <c r="D38" s="21" t="n"/>
      <c r="E38" s="42" t="n"/>
      <c r="F38" s="23" t="n"/>
      <c r="G38" s="24" t="n"/>
      <c r="H38" s="20" t="n"/>
      <c r="I38" s="20" t="n"/>
      <c r="J38" s="20" t="n"/>
      <c r="K38" s="25">
        <f>IF(A38="","",IF(OR(D38="",E38="",F38=""),"",IFERROR(E38+D38*F38/60,"")))</f>
        <v/>
      </c>
      <c r="L38" s="20" t="n"/>
      <c r="M38" s="26">
        <f>IF(A38="","",IF(OR(B38="",C38="",D38="",E38="",F38="",G38="",H38="",I38="",J38="",L38=""),"Eingabe prüfen",IF(L38="Erledigt","Erledigt",IF(COUNTIFS('Kapazitäten'!$A$4:$A$103,G38,'Kapazitäten'!$B$4:$B$103,H38)=0,"Kapazität fehlt",IF(IFERROR(SUMIFS($K$4:$K$103,$G$4:$G$103,G38,$H$4:$H$103,H38,$L$4:$L$103,"&lt;&gt;Erledigt"),0)&gt;IFERROR(SUMIFS('Kapazitäten'!$F$4:$F$103,'Kapazitäten'!$A$4:$A$103,G38,'Kapazitäten'!$B$4:$B$103,H38),0),"Engpass","Im Plan")))))</f>
        <v/>
      </c>
    </row>
    <row r="39">
      <c r="A39" s="20" t="n"/>
      <c r="B39" s="20" t="n"/>
      <c r="C39" s="20" t="n"/>
      <c r="D39" s="21" t="n"/>
      <c r="E39" s="42" t="n"/>
      <c r="F39" s="23" t="n"/>
      <c r="G39" s="24" t="n"/>
      <c r="H39" s="20" t="n"/>
      <c r="I39" s="20" t="n"/>
      <c r="J39" s="20" t="n"/>
      <c r="K39" s="27">
        <f>IF(A39="","",IF(OR(D39="",E39="",F39=""),"",IFERROR(E39+D39*F39/60,"")))</f>
        <v/>
      </c>
      <c r="L39" s="20" t="n"/>
      <c r="M39" s="28">
        <f>IF(A39="","",IF(OR(B39="",C39="",D39="",E39="",F39="",G39="",H39="",I39="",J39="",L39=""),"Eingabe prüfen",IF(L39="Erledigt","Erledigt",IF(COUNTIFS('Kapazitäten'!$A$4:$A$103,G39,'Kapazitäten'!$B$4:$B$103,H39)=0,"Kapazität fehlt",IF(IFERROR(SUMIFS($K$4:$K$103,$G$4:$G$103,G39,$H$4:$H$103,H39,$L$4:$L$103,"&lt;&gt;Erledigt"),0)&gt;IFERROR(SUMIFS('Kapazitäten'!$F$4:$F$103,'Kapazitäten'!$A$4:$A$103,G39,'Kapazitäten'!$B$4:$B$103,H39),0),"Engpass","Im Plan")))))</f>
        <v/>
      </c>
    </row>
    <row r="40">
      <c r="A40" s="20" t="n"/>
      <c r="B40" s="20" t="n"/>
      <c r="C40" s="20" t="n"/>
      <c r="D40" s="21" t="n"/>
      <c r="E40" s="42" t="n"/>
      <c r="F40" s="23" t="n"/>
      <c r="G40" s="24" t="n"/>
      <c r="H40" s="20" t="n"/>
      <c r="I40" s="20" t="n"/>
      <c r="J40" s="20" t="n"/>
      <c r="K40" s="25">
        <f>IF(A40="","",IF(OR(D40="",E40="",F40=""),"",IFERROR(E40+D40*F40/60,"")))</f>
        <v/>
      </c>
      <c r="L40" s="20" t="n"/>
      <c r="M40" s="26">
        <f>IF(A40="","",IF(OR(B40="",C40="",D40="",E40="",F40="",G40="",H40="",I40="",J40="",L40=""),"Eingabe prüfen",IF(L40="Erledigt","Erledigt",IF(COUNTIFS('Kapazitäten'!$A$4:$A$103,G40,'Kapazitäten'!$B$4:$B$103,H40)=0,"Kapazität fehlt",IF(IFERROR(SUMIFS($K$4:$K$103,$G$4:$G$103,G40,$H$4:$H$103,H40,$L$4:$L$103,"&lt;&gt;Erledigt"),0)&gt;IFERROR(SUMIFS('Kapazitäten'!$F$4:$F$103,'Kapazitäten'!$A$4:$A$103,G40,'Kapazitäten'!$B$4:$B$103,H40),0),"Engpass","Im Plan")))))</f>
        <v/>
      </c>
    </row>
    <row r="41">
      <c r="A41" s="20" t="n"/>
      <c r="B41" s="20" t="n"/>
      <c r="C41" s="20" t="n"/>
      <c r="D41" s="21" t="n"/>
      <c r="E41" s="42" t="n"/>
      <c r="F41" s="23" t="n"/>
      <c r="G41" s="24" t="n"/>
      <c r="H41" s="20" t="n"/>
      <c r="I41" s="20" t="n"/>
      <c r="J41" s="20" t="n"/>
      <c r="K41" s="27">
        <f>IF(A41="","",IF(OR(D41="",E41="",F41=""),"",IFERROR(E41+D41*F41/60,"")))</f>
        <v/>
      </c>
      <c r="L41" s="20" t="n"/>
      <c r="M41" s="28">
        <f>IF(A41="","",IF(OR(B41="",C41="",D41="",E41="",F41="",G41="",H41="",I41="",J41="",L41=""),"Eingabe prüfen",IF(L41="Erledigt","Erledigt",IF(COUNTIFS('Kapazitäten'!$A$4:$A$103,G41,'Kapazitäten'!$B$4:$B$103,H41)=0,"Kapazität fehlt",IF(IFERROR(SUMIFS($K$4:$K$103,$G$4:$G$103,G41,$H$4:$H$103,H41,$L$4:$L$103,"&lt;&gt;Erledigt"),0)&gt;IFERROR(SUMIFS('Kapazitäten'!$F$4:$F$103,'Kapazitäten'!$A$4:$A$103,G41,'Kapazitäten'!$B$4:$B$103,H41),0),"Engpass","Im Plan")))))</f>
        <v/>
      </c>
    </row>
    <row r="42">
      <c r="A42" s="20" t="n"/>
      <c r="B42" s="20" t="n"/>
      <c r="C42" s="20" t="n"/>
      <c r="D42" s="21" t="n"/>
      <c r="E42" s="42" t="n"/>
      <c r="F42" s="23" t="n"/>
      <c r="G42" s="24" t="n"/>
      <c r="H42" s="20" t="n"/>
      <c r="I42" s="20" t="n"/>
      <c r="J42" s="20" t="n"/>
      <c r="K42" s="25">
        <f>IF(A42="","",IF(OR(D42="",E42="",F42=""),"",IFERROR(E42+D42*F42/60,"")))</f>
        <v/>
      </c>
      <c r="L42" s="20" t="n"/>
      <c r="M42" s="26">
        <f>IF(A42="","",IF(OR(B42="",C42="",D42="",E42="",F42="",G42="",H42="",I42="",J42="",L42=""),"Eingabe prüfen",IF(L42="Erledigt","Erledigt",IF(COUNTIFS('Kapazitäten'!$A$4:$A$103,G42,'Kapazitäten'!$B$4:$B$103,H42)=0,"Kapazität fehlt",IF(IFERROR(SUMIFS($K$4:$K$103,$G$4:$G$103,G42,$H$4:$H$103,H42,$L$4:$L$103,"&lt;&gt;Erledigt"),0)&gt;IFERROR(SUMIFS('Kapazitäten'!$F$4:$F$103,'Kapazitäten'!$A$4:$A$103,G42,'Kapazitäten'!$B$4:$B$103,H42),0),"Engpass","Im Plan")))))</f>
        <v/>
      </c>
    </row>
    <row r="43">
      <c r="A43" s="20" t="n"/>
      <c r="B43" s="20" t="n"/>
      <c r="C43" s="20" t="n"/>
      <c r="D43" s="21" t="n"/>
      <c r="E43" s="42" t="n"/>
      <c r="F43" s="23" t="n"/>
      <c r="G43" s="24" t="n"/>
      <c r="H43" s="20" t="n"/>
      <c r="I43" s="20" t="n"/>
      <c r="J43" s="20" t="n"/>
      <c r="K43" s="27">
        <f>IF(A43="","",IF(OR(D43="",E43="",F43=""),"",IFERROR(E43+D43*F43/60,"")))</f>
        <v/>
      </c>
      <c r="L43" s="20" t="n"/>
      <c r="M43" s="28">
        <f>IF(A43="","",IF(OR(B43="",C43="",D43="",E43="",F43="",G43="",H43="",I43="",J43="",L43=""),"Eingabe prüfen",IF(L43="Erledigt","Erledigt",IF(COUNTIFS('Kapazitäten'!$A$4:$A$103,G43,'Kapazitäten'!$B$4:$B$103,H43)=0,"Kapazität fehlt",IF(IFERROR(SUMIFS($K$4:$K$103,$G$4:$G$103,G43,$H$4:$H$103,H43,$L$4:$L$103,"&lt;&gt;Erledigt"),0)&gt;IFERROR(SUMIFS('Kapazitäten'!$F$4:$F$103,'Kapazitäten'!$A$4:$A$103,G43,'Kapazitäten'!$B$4:$B$103,H43),0),"Engpass","Im Plan")))))</f>
        <v/>
      </c>
    </row>
    <row r="44">
      <c r="A44" s="20" t="n"/>
      <c r="B44" s="20" t="n"/>
      <c r="C44" s="20" t="n"/>
      <c r="D44" s="21" t="n"/>
      <c r="E44" s="42" t="n"/>
      <c r="F44" s="23" t="n"/>
      <c r="G44" s="24" t="n"/>
      <c r="H44" s="20" t="n"/>
      <c r="I44" s="20" t="n"/>
      <c r="J44" s="20" t="n"/>
      <c r="K44" s="25">
        <f>IF(A44="","",IF(OR(D44="",E44="",F44=""),"",IFERROR(E44+D44*F44/60,"")))</f>
        <v/>
      </c>
      <c r="L44" s="20" t="n"/>
      <c r="M44" s="26">
        <f>IF(A44="","",IF(OR(B44="",C44="",D44="",E44="",F44="",G44="",H44="",I44="",J44="",L44=""),"Eingabe prüfen",IF(L44="Erledigt","Erledigt",IF(COUNTIFS('Kapazitäten'!$A$4:$A$103,G44,'Kapazitäten'!$B$4:$B$103,H44)=0,"Kapazität fehlt",IF(IFERROR(SUMIFS($K$4:$K$103,$G$4:$G$103,G44,$H$4:$H$103,H44,$L$4:$L$103,"&lt;&gt;Erledigt"),0)&gt;IFERROR(SUMIFS('Kapazitäten'!$F$4:$F$103,'Kapazitäten'!$A$4:$A$103,G44,'Kapazitäten'!$B$4:$B$103,H44),0),"Engpass","Im Plan")))))</f>
        <v/>
      </c>
    </row>
    <row r="45">
      <c r="A45" s="20" t="n"/>
      <c r="B45" s="20" t="n"/>
      <c r="C45" s="20" t="n"/>
      <c r="D45" s="21" t="n"/>
      <c r="E45" s="42" t="n"/>
      <c r="F45" s="23" t="n"/>
      <c r="G45" s="24" t="n"/>
      <c r="H45" s="20" t="n"/>
      <c r="I45" s="20" t="n"/>
      <c r="J45" s="20" t="n"/>
      <c r="K45" s="27">
        <f>IF(A45="","",IF(OR(D45="",E45="",F45=""),"",IFERROR(E45+D45*F45/60,"")))</f>
        <v/>
      </c>
      <c r="L45" s="20" t="n"/>
      <c r="M45" s="28">
        <f>IF(A45="","",IF(OR(B45="",C45="",D45="",E45="",F45="",G45="",H45="",I45="",J45="",L45=""),"Eingabe prüfen",IF(L45="Erledigt","Erledigt",IF(COUNTIFS('Kapazitäten'!$A$4:$A$103,G45,'Kapazitäten'!$B$4:$B$103,H45)=0,"Kapazität fehlt",IF(IFERROR(SUMIFS($K$4:$K$103,$G$4:$G$103,G45,$H$4:$H$103,H45,$L$4:$L$103,"&lt;&gt;Erledigt"),0)&gt;IFERROR(SUMIFS('Kapazitäten'!$F$4:$F$103,'Kapazitäten'!$A$4:$A$103,G45,'Kapazitäten'!$B$4:$B$103,H45),0),"Engpass","Im Plan")))))</f>
        <v/>
      </c>
    </row>
    <row r="46">
      <c r="A46" s="20" t="n"/>
      <c r="B46" s="20" t="n"/>
      <c r="C46" s="20" t="n"/>
      <c r="D46" s="21" t="n"/>
      <c r="E46" s="42" t="n"/>
      <c r="F46" s="23" t="n"/>
      <c r="G46" s="24" t="n"/>
      <c r="H46" s="20" t="n"/>
      <c r="I46" s="20" t="n"/>
      <c r="J46" s="20" t="n"/>
      <c r="K46" s="25">
        <f>IF(A46="","",IF(OR(D46="",E46="",F46=""),"",IFERROR(E46+D46*F46/60,"")))</f>
        <v/>
      </c>
      <c r="L46" s="20" t="n"/>
      <c r="M46" s="26">
        <f>IF(A46="","",IF(OR(B46="",C46="",D46="",E46="",F46="",G46="",H46="",I46="",J46="",L46=""),"Eingabe prüfen",IF(L46="Erledigt","Erledigt",IF(COUNTIFS('Kapazitäten'!$A$4:$A$103,G46,'Kapazitäten'!$B$4:$B$103,H46)=0,"Kapazität fehlt",IF(IFERROR(SUMIFS($K$4:$K$103,$G$4:$G$103,G46,$H$4:$H$103,H46,$L$4:$L$103,"&lt;&gt;Erledigt"),0)&gt;IFERROR(SUMIFS('Kapazitäten'!$F$4:$F$103,'Kapazitäten'!$A$4:$A$103,G46,'Kapazitäten'!$B$4:$B$103,H46),0),"Engpass","Im Plan")))))</f>
        <v/>
      </c>
    </row>
    <row r="47">
      <c r="A47" s="20" t="n"/>
      <c r="B47" s="20" t="n"/>
      <c r="C47" s="20" t="n"/>
      <c r="D47" s="21" t="n"/>
      <c r="E47" s="42" t="n"/>
      <c r="F47" s="23" t="n"/>
      <c r="G47" s="24" t="n"/>
      <c r="H47" s="20" t="n"/>
      <c r="I47" s="20" t="n"/>
      <c r="J47" s="20" t="n"/>
      <c r="K47" s="27">
        <f>IF(A47="","",IF(OR(D47="",E47="",F47=""),"",IFERROR(E47+D47*F47/60,"")))</f>
        <v/>
      </c>
      <c r="L47" s="20" t="n"/>
      <c r="M47" s="28">
        <f>IF(A47="","",IF(OR(B47="",C47="",D47="",E47="",F47="",G47="",H47="",I47="",J47="",L47=""),"Eingabe prüfen",IF(L47="Erledigt","Erledigt",IF(COUNTIFS('Kapazitäten'!$A$4:$A$103,G47,'Kapazitäten'!$B$4:$B$103,H47)=0,"Kapazität fehlt",IF(IFERROR(SUMIFS($K$4:$K$103,$G$4:$G$103,G47,$H$4:$H$103,H47,$L$4:$L$103,"&lt;&gt;Erledigt"),0)&gt;IFERROR(SUMIFS('Kapazitäten'!$F$4:$F$103,'Kapazitäten'!$A$4:$A$103,G47,'Kapazitäten'!$B$4:$B$103,H47),0),"Engpass","Im Plan")))))</f>
        <v/>
      </c>
    </row>
    <row r="48">
      <c r="A48" s="20" t="n"/>
      <c r="B48" s="20" t="n"/>
      <c r="C48" s="20" t="n"/>
      <c r="D48" s="21" t="n"/>
      <c r="E48" s="42" t="n"/>
      <c r="F48" s="23" t="n"/>
      <c r="G48" s="24" t="n"/>
      <c r="H48" s="20" t="n"/>
      <c r="I48" s="20" t="n"/>
      <c r="J48" s="20" t="n"/>
      <c r="K48" s="25">
        <f>IF(A48="","",IF(OR(D48="",E48="",F48=""),"",IFERROR(E48+D48*F48/60,"")))</f>
        <v/>
      </c>
      <c r="L48" s="20" t="n"/>
      <c r="M48" s="26">
        <f>IF(A48="","",IF(OR(B48="",C48="",D48="",E48="",F48="",G48="",H48="",I48="",J48="",L48=""),"Eingabe prüfen",IF(L48="Erledigt","Erledigt",IF(COUNTIFS('Kapazitäten'!$A$4:$A$103,G48,'Kapazitäten'!$B$4:$B$103,H48)=0,"Kapazität fehlt",IF(IFERROR(SUMIFS($K$4:$K$103,$G$4:$G$103,G48,$H$4:$H$103,H48,$L$4:$L$103,"&lt;&gt;Erledigt"),0)&gt;IFERROR(SUMIFS('Kapazitäten'!$F$4:$F$103,'Kapazitäten'!$A$4:$A$103,G48,'Kapazitäten'!$B$4:$B$103,H48),0),"Engpass","Im Plan")))))</f>
        <v/>
      </c>
    </row>
    <row r="49">
      <c r="A49" s="20" t="n"/>
      <c r="B49" s="20" t="n"/>
      <c r="C49" s="20" t="n"/>
      <c r="D49" s="21" t="n"/>
      <c r="E49" s="42" t="n"/>
      <c r="F49" s="23" t="n"/>
      <c r="G49" s="24" t="n"/>
      <c r="H49" s="20" t="n"/>
      <c r="I49" s="20" t="n"/>
      <c r="J49" s="20" t="n"/>
      <c r="K49" s="27">
        <f>IF(A49="","",IF(OR(D49="",E49="",F49=""),"",IFERROR(E49+D49*F49/60,"")))</f>
        <v/>
      </c>
      <c r="L49" s="20" t="n"/>
      <c r="M49" s="28">
        <f>IF(A49="","",IF(OR(B49="",C49="",D49="",E49="",F49="",G49="",H49="",I49="",J49="",L49=""),"Eingabe prüfen",IF(L49="Erledigt","Erledigt",IF(COUNTIFS('Kapazitäten'!$A$4:$A$103,G49,'Kapazitäten'!$B$4:$B$103,H49)=0,"Kapazität fehlt",IF(IFERROR(SUMIFS($K$4:$K$103,$G$4:$G$103,G49,$H$4:$H$103,H49,$L$4:$L$103,"&lt;&gt;Erledigt"),0)&gt;IFERROR(SUMIFS('Kapazitäten'!$F$4:$F$103,'Kapazitäten'!$A$4:$A$103,G49,'Kapazitäten'!$B$4:$B$103,H49),0),"Engpass","Im Plan")))))</f>
        <v/>
      </c>
    </row>
    <row r="50">
      <c r="A50" s="20" t="n"/>
      <c r="B50" s="20" t="n"/>
      <c r="C50" s="20" t="n"/>
      <c r="D50" s="21" t="n"/>
      <c r="E50" s="42" t="n"/>
      <c r="F50" s="23" t="n"/>
      <c r="G50" s="24" t="n"/>
      <c r="H50" s="20" t="n"/>
      <c r="I50" s="20" t="n"/>
      <c r="J50" s="20" t="n"/>
      <c r="K50" s="25">
        <f>IF(A50="","",IF(OR(D50="",E50="",F50=""),"",IFERROR(E50+D50*F50/60,"")))</f>
        <v/>
      </c>
      <c r="L50" s="20" t="n"/>
      <c r="M50" s="26">
        <f>IF(A50="","",IF(OR(B50="",C50="",D50="",E50="",F50="",G50="",H50="",I50="",J50="",L50=""),"Eingabe prüfen",IF(L50="Erledigt","Erledigt",IF(COUNTIFS('Kapazitäten'!$A$4:$A$103,G50,'Kapazitäten'!$B$4:$B$103,H50)=0,"Kapazität fehlt",IF(IFERROR(SUMIFS($K$4:$K$103,$G$4:$G$103,G50,$H$4:$H$103,H50,$L$4:$L$103,"&lt;&gt;Erledigt"),0)&gt;IFERROR(SUMIFS('Kapazitäten'!$F$4:$F$103,'Kapazitäten'!$A$4:$A$103,G50,'Kapazitäten'!$B$4:$B$103,H50),0),"Engpass","Im Plan")))))</f>
        <v/>
      </c>
    </row>
    <row r="51">
      <c r="A51" s="20" t="n"/>
      <c r="B51" s="20" t="n"/>
      <c r="C51" s="20" t="n"/>
      <c r="D51" s="21" t="n"/>
      <c r="E51" s="42" t="n"/>
      <c r="F51" s="23" t="n"/>
      <c r="G51" s="24" t="n"/>
      <c r="H51" s="20" t="n"/>
      <c r="I51" s="20" t="n"/>
      <c r="J51" s="20" t="n"/>
      <c r="K51" s="27">
        <f>IF(A51="","",IF(OR(D51="",E51="",F51=""),"",IFERROR(E51+D51*F51/60,"")))</f>
        <v/>
      </c>
      <c r="L51" s="20" t="n"/>
      <c r="M51" s="28">
        <f>IF(A51="","",IF(OR(B51="",C51="",D51="",E51="",F51="",G51="",H51="",I51="",J51="",L51=""),"Eingabe prüfen",IF(L51="Erledigt","Erledigt",IF(COUNTIFS('Kapazitäten'!$A$4:$A$103,G51,'Kapazitäten'!$B$4:$B$103,H51)=0,"Kapazität fehlt",IF(IFERROR(SUMIFS($K$4:$K$103,$G$4:$G$103,G51,$H$4:$H$103,H51,$L$4:$L$103,"&lt;&gt;Erledigt"),0)&gt;IFERROR(SUMIFS('Kapazitäten'!$F$4:$F$103,'Kapazitäten'!$A$4:$A$103,G51,'Kapazitäten'!$B$4:$B$103,H51),0),"Engpass","Im Plan")))))</f>
        <v/>
      </c>
    </row>
    <row r="52">
      <c r="A52" s="20" t="n"/>
      <c r="B52" s="20" t="n"/>
      <c r="C52" s="20" t="n"/>
      <c r="D52" s="21" t="n"/>
      <c r="E52" s="42" t="n"/>
      <c r="F52" s="23" t="n"/>
      <c r="G52" s="24" t="n"/>
      <c r="H52" s="20" t="n"/>
      <c r="I52" s="20" t="n"/>
      <c r="J52" s="20" t="n"/>
      <c r="K52" s="25">
        <f>IF(A52="","",IF(OR(D52="",E52="",F52=""),"",IFERROR(E52+D52*F52/60,"")))</f>
        <v/>
      </c>
      <c r="L52" s="20" t="n"/>
      <c r="M52" s="26">
        <f>IF(A52="","",IF(OR(B52="",C52="",D52="",E52="",F52="",G52="",H52="",I52="",J52="",L52=""),"Eingabe prüfen",IF(L52="Erledigt","Erledigt",IF(COUNTIFS('Kapazitäten'!$A$4:$A$103,G52,'Kapazitäten'!$B$4:$B$103,H52)=0,"Kapazität fehlt",IF(IFERROR(SUMIFS($K$4:$K$103,$G$4:$G$103,G52,$H$4:$H$103,H52,$L$4:$L$103,"&lt;&gt;Erledigt"),0)&gt;IFERROR(SUMIFS('Kapazitäten'!$F$4:$F$103,'Kapazitäten'!$A$4:$A$103,G52,'Kapazitäten'!$B$4:$B$103,H52),0),"Engpass","Im Plan")))))</f>
        <v/>
      </c>
    </row>
    <row r="53">
      <c r="A53" s="20" t="n"/>
      <c r="B53" s="20" t="n"/>
      <c r="C53" s="20" t="n"/>
      <c r="D53" s="21" t="n"/>
      <c r="E53" s="42" t="n"/>
      <c r="F53" s="23" t="n"/>
      <c r="G53" s="24" t="n"/>
      <c r="H53" s="20" t="n"/>
      <c r="I53" s="20" t="n"/>
      <c r="J53" s="20" t="n"/>
      <c r="K53" s="27">
        <f>IF(A53="","",IF(OR(D53="",E53="",F53=""),"",IFERROR(E53+D53*F53/60,"")))</f>
        <v/>
      </c>
      <c r="L53" s="20" t="n"/>
      <c r="M53" s="28">
        <f>IF(A53="","",IF(OR(B53="",C53="",D53="",E53="",F53="",G53="",H53="",I53="",J53="",L53=""),"Eingabe prüfen",IF(L53="Erledigt","Erledigt",IF(COUNTIFS('Kapazitäten'!$A$4:$A$103,G53,'Kapazitäten'!$B$4:$B$103,H53)=0,"Kapazität fehlt",IF(IFERROR(SUMIFS($K$4:$K$103,$G$4:$G$103,G53,$H$4:$H$103,H53,$L$4:$L$103,"&lt;&gt;Erledigt"),0)&gt;IFERROR(SUMIFS('Kapazitäten'!$F$4:$F$103,'Kapazitäten'!$A$4:$A$103,G53,'Kapazitäten'!$B$4:$B$103,H53),0),"Engpass","Im Plan")))))</f>
        <v/>
      </c>
    </row>
    <row r="54">
      <c r="A54" s="20" t="n"/>
      <c r="B54" s="20" t="n"/>
      <c r="C54" s="20" t="n"/>
      <c r="D54" s="21" t="n"/>
      <c r="E54" s="42" t="n"/>
      <c r="F54" s="23" t="n"/>
      <c r="G54" s="24" t="n"/>
      <c r="H54" s="20" t="n"/>
      <c r="I54" s="20" t="n"/>
      <c r="J54" s="20" t="n"/>
      <c r="K54" s="25">
        <f>IF(A54="","",IF(OR(D54="",E54="",F54=""),"",IFERROR(E54+D54*F54/60,"")))</f>
        <v/>
      </c>
      <c r="L54" s="20" t="n"/>
      <c r="M54" s="26">
        <f>IF(A54="","",IF(OR(B54="",C54="",D54="",E54="",F54="",G54="",H54="",I54="",J54="",L54=""),"Eingabe prüfen",IF(L54="Erledigt","Erledigt",IF(COUNTIFS('Kapazitäten'!$A$4:$A$103,G54,'Kapazitäten'!$B$4:$B$103,H54)=0,"Kapazität fehlt",IF(IFERROR(SUMIFS($K$4:$K$103,$G$4:$G$103,G54,$H$4:$H$103,H54,$L$4:$L$103,"&lt;&gt;Erledigt"),0)&gt;IFERROR(SUMIFS('Kapazitäten'!$F$4:$F$103,'Kapazitäten'!$A$4:$A$103,G54,'Kapazitäten'!$B$4:$B$103,H54),0),"Engpass","Im Plan")))))</f>
        <v/>
      </c>
    </row>
    <row r="55">
      <c r="A55" s="20" t="n"/>
      <c r="B55" s="20" t="n"/>
      <c r="C55" s="20" t="n"/>
      <c r="D55" s="21" t="n"/>
      <c r="E55" s="42" t="n"/>
      <c r="F55" s="23" t="n"/>
      <c r="G55" s="24" t="n"/>
      <c r="H55" s="20" t="n"/>
      <c r="I55" s="20" t="n"/>
      <c r="J55" s="20" t="n"/>
      <c r="K55" s="27">
        <f>IF(A55="","",IF(OR(D55="",E55="",F55=""),"",IFERROR(E55+D55*F55/60,"")))</f>
        <v/>
      </c>
      <c r="L55" s="20" t="n"/>
      <c r="M55" s="28">
        <f>IF(A55="","",IF(OR(B55="",C55="",D55="",E55="",F55="",G55="",H55="",I55="",J55="",L55=""),"Eingabe prüfen",IF(L55="Erledigt","Erledigt",IF(COUNTIFS('Kapazitäten'!$A$4:$A$103,G55,'Kapazitäten'!$B$4:$B$103,H55)=0,"Kapazität fehlt",IF(IFERROR(SUMIFS($K$4:$K$103,$G$4:$G$103,G55,$H$4:$H$103,H55,$L$4:$L$103,"&lt;&gt;Erledigt"),0)&gt;IFERROR(SUMIFS('Kapazitäten'!$F$4:$F$103,'Kapazitäten'!$A$4:$A$103,G55,'Kapazitäten'!$B$4:$B$103,H55),0),"Engpass","Im Plan")))))</f>
        <v/>
      </c>
    </row>
    <row r="56">
      <c r="A56" s="20" t="n"/>
      <c r="B56" s="20" t="n"/>
      <c r="C56" s="20" t="n"/>
      <c r="D56" s="21" t="n"/>
      <c r="E56" s="42" t="n"/>
      <c r="F56" s="23" t="n"/>
      <c r="G56" s="24" t="n"/>
      <c r="H56" s="20" t="n"/>
      <c r="I56" s="20" t="n"/>
      <c r="J56" s="20" t="n"/>
      <c r="K56" s="25">
        <f>IF(A56="","",IF(OR(D56="",E56="",F56=""),"",IFERROR(E56+D56*F56/60,"")))</f>
        <v/>
      </c>
      <c r="L56" s="20" t="n"/>
      <c r="M56" s="26">
        <f>IF(A56="","",IF(OR(B56="",C56="",D56="",E56="",F56="",G56="",H56="",I56="",J56="",L56=""),"Eingabe prüfen",IF(L56="Erledigt","Erledigt",IF(COUNTIFS('Kapazitäten'!$A$4:$A$103,G56,'Kapazitäten'!$B$4:$B$103,H56)=0,"Kapazität fehlt",IF(IFERROR(SUMIFS($K$4:$K$103,$G$4:$G$103,G56,$H$4:$H$103,H56,$L$4:$L$103,"&lt;&gt;Erledigt"),0)&gt;IFERROR(SUMIFS('Kapazitäten'!$F$4:$F$103,'Kapazitäten'!$A$4:$A$103,G56,'Kapazitäten'!$B$4:$B$103,H56),0),"Engpass","Im Plan")))))</f>
        <v/>
      </c>
    </row>
    <row r="57">
      <c r="A57" s="20" t="n"/>
      <c r="B57" s="20" t="n"/>
      <c r="C57" s="20" t="n"/>
      <c r="D57" s="21" t="n"/>
      <c r="E57" s="42" t="n"/>
      <c r="F57" s="23" t="n"/>
      <c r="G57" s="24" t="n"/>
      <c r="H57" s="20" t="n"/>
      <c r="I57" s="20" t="n"/>
      <c r="J57" s="20" t="n"/>
      <c r="K57" s="27">
        <f>IF(A57="","",IF(OR(D57="",E57="",F57=""),"",IFERROR(E57+D57*F57/60,"")))</f>
        <v/>
      </c>
      <c r="L57" s="20" t="n"/>
      <c r="M57" s="28">
        <f>IF(A57="","",IF(OR(B57="",C57="",D57="",E57="",F57="",G57="",H57="",I57="",J57="",L57=""),"Eingabe prüfen",IF(L57="Erledigt","Erledigt",IF(COUNTIFS('Kapazitäten'!$A$4:$A$103,G57,'Kapazitäten'!$B$4:$B$103,H57)=0,"Kapazität fehlt",IF(IFERROR(SUMIFS($K$4:$K$103,$G$4:$G$103,G57,$H$4:$H$103,H57,$L$4:$L$103,"&lt;&gt;Erledigt"),0)&gt;IFERROR(SUMIFS('Kapazitäten'!$F$4:$F$103,'Kapazitäten'!$A$4:$A$103,G57,'Kapazitäten'!$B$4:$B$103,H57),0),"Engpass","Im Plan")))))</f>
        <v/>
      </c>
    </row>
    <row r="58">
      <c r="A58" s="20" t="n"/>
      <c r="B58" s="20" t="n"/>
      <c r="C58" s="20" t="n"/>
      <c r="D58" s="21" t="n"/>
      <c r="E58" s="42" t="n"/>
      <c r="F58" s="23" t="n"/>
      <c r="G58" s="24" t="n"/>
      <c r="H58" s="20" t="n"/>
      <c r="I58" s="20" t="n"/>
      <c r="J58" s="20" t="n"/>
      <c r="K58" s="25">
        <f>IF(A58="","",IF(OR(D58="",E58="",F58=""),"",IFERROR(E58+D58*F58/60,"")))</f>
        <v/>
      </c>
      <c r="L58" s="20" t="n"/>
      <c r="M58" s="26">
        <f>IF(A58="","",IF(OR(B58="",C58="",D58="",E58="",F58="",G58="",H58="",I58="",J58="",L58=""),"Eingabe prüfen",IF(L58="Erledigt","Erledigt",IF(COUNTIFS('Kapazitäten'!$A$4:$A$103,G58,'Kapazitäten'!$B$4:$B$103,H58)=0,"Kapazität fehlt",IF(IFERROR(SUMIFS($K$4:$K$103,$G$4:$G$103,G58,$H$4:$H$103,H58,$L$4:$L$103,"&lt;&gt;Erledigt"),0)&gt;IFERROR(SUMIFS('Kapazitäten'!$F$4:$F$103,'Kapazitäten'!$A$4:$A$103,G58,'Kapazitäten'!$B$4:$B$103,H58),0),"Engpass","Im Plan")))))</f>
        <v/>
      </c>
    </row>
    <row r="59">
      <c r="A59" s="20" t="n"/>
      <c r="B59" s="20" t="n"/>
      <c r="C59" s="20" t="n"/>
      <c r="D59" s="21" t="n"/>
      <c r="E59" s="42" t="n"/>
      <c r="F59" s="23" t="n"/>
      <c r="G59" s="24" t="n"/>
      <c r="H59" s="20" t="n"/>
      <c r="I59" s="20" t="n"/>
      <c r="J59" s="20" t="n"/>
      <c r="K59" s="27">
        <f>IF(A59="","",IF(OR(D59="",E59="",F59=""),"",IFERROR(E59+D59*F59/60,"")))</f>
        <v/>
      </c>
      <c r="L59" s="20" t="n"/>
      <c r="M59" s="28">
        <f>IF(A59="","",IF(OR(B59="",C59="",D59="",E59="",F59="",G59="",H59="",I59="",J59="",L59=""),"Eingabe prüfen",IF(L59="Erledigt","Erledigt",IF(COUNTIFS('Kapazitäten'!$A$4:$A$103,G59,'Kapazitäten'!$B$4:$B$103,H59)=0,"Kapazität fehlt",IF(IFERROR(SUMIFS($K$4:$K$103,$G$4:$G$103,G59,$H$4:$H$103,H59,$L$4:$L$103,"&lt;&gt;Erledigt"),0)&gt;IFERROR(SUMIFS('Kapazitäten'!$F$4:$F$103,'Kapazitäten'!$A$4:$A$103,G59,'Kapazitäten'!$B$4:$B$103,H59),0),"Engpass","Im Plan")))))</f>
        <v/>
      </c>
    </row>
    <row r="60">
      <c r="A60" s="20" t="n"/>
      <c r="B60" s="20" t="n"/>
      <c r="C60" s="20" t="n"/>
      <c r="D60" s="21" t="n"/>
      <c r="E60" s="42" t="n"/>
      <c r="F60" s="23" t="n"/>
      <c r="G60" s="24" t="n"/>
      <c r="H60" s="20" t="n"/>
      <c r="I60" s="20" t="n"/>
      <c r="J60" s="20" t="n"/>
      <c r="K60" s="25">
        <f>IF(A60="","",IF(OR(D60="",E60="",F60=""),"",IFERROR(E60+D60*F60/60,"")))</f>
        <v/>
      </c>
      <c r="L60" s="20" t="n"/>
      <c r="M60" s="26">
        <f>IF(A60="","",IF(OR(B60="",C60="",D60="",E60="",F60="",G60="",H60="",I60="",J60="",L60=""),"Eingabe prüfen",IF(L60="Erledigt","Erledigt",IF(COUNTIFS('Kapazitäten'!$A$4:$A$103,G60,'Kapazitäten'!$B$4:$B$103,H60)=0,"Kapazität fehlt",IF(IFERROR(SUMIFS($K$4:$K$103,$G$4:$G$103,G60,$H$4:$H$103,H60,$L$4:$L$103,"&lt;&gt;Erledigt"),0)&gt;IFERROR(SUMIFS('Kapazitäten'!$F$4:$F$103,'Kapazitäten'!$A$4:$A$103,G60,'Kapazitäten'!$B$4:$B$103,H60),0),"Engpass","Im Plan")))))</f>
        <v/>
      </c>
    </row>
    <row r="61">
      <c r="A61" s="20" t="n"/>
      <c r="B61" s="20" t="n"/>
      <c r="C61" s="20" t="n"/>
      <c r="D61" s="21" t="n"/>
      <c r="E61" s="42" t="n"/>
      <c r="F61" s="23" t="n"/>
      <c r="G61" s="24" t="n"/>
      <c r="H61" s="20" t="n"/>
      <c r="I61" s="20" t="n"/>
      <c r="J61" s="20" t="n"/>
      <c r="K61" s="27">
        <f>IF(A61="","",IF(OR(D61="",E61="",F61=""),"",IFERROR(E61+D61*F61/60,"")))</f>
        <v/>
      </c>
      <c r="L61" s="20" t="n"/>
      <c r="M61" s="28">
        <f>IF(A61="","",IF(OR(B61="",C61="",D61="",E61="",F61="",G61="",H61="",I61="",J61="",L61=""),"Eingabe prüfen",IF(L61="Erledigt","Erledigt",IF(COUNTIFS('Kapazitäten'!$A$4:$A$103,G61,'Kapazitäten'!$B$4:$B$103,H61)=0,"Kapazität fehlt",IF(IFERROR(SUMIFS($K$4:$K$103,$G$4:$G$103,G61,$H$4:$H$103,H61,$L$4:$L$103,"&lt;&gt;Erledigt"),0)&gt;IFERROR(SUMIFS('Kapazitäten'!$F$4:$F$103,'Kapazitäten'!$A$4:$A$103,G61,'Kapazitäten'!$B$4:$B$103,H61),0),"Engpass","Im Plan")))))</f>
        <v/>
      </c>
    </row>
    <row r="62">
      <c r="A62" s="20" t="n"/>
      <c r="B62" s="20" t="n"/>
      <c r="C62" s="20" t="n"/>
      <c r="D62" s="21" t="n"/>
      <c r="E62" s="42" t="n"/>
      <c r="F62" s="23" t="n"/>
      <c r="G62" s="24" t="n"/>
      <c r="H62" s="20" t="n"/>
      <c r="I62" s="20" t="n"/>
      <c r="J62" s="20" t="n"/>
      <c r="K62" s="25">
        <f>IF(A62="","",IF(OR(D62="",E62="",F62=""),"",IFERROR(E62+D62*F62/60,"")))</f>
        <v/>
      </c>
      <c r="L62" s="20" t="n"/>
      <c r="M62" s="26">
        <f>IF(A62="","",IF(OR(B62="",C62="",D62="",E62="",F62="",G62="",H62="",I62="",J62="",L62=""),"Eingabe prüfen",IF(L62="Erledigt","Erledigt",IF(COUNTIFS('Kapazitäten'!$A$4:$A$103,G62,'Kapazitäten'!$B$4:$B$103,H62)=0,"Kapazität fehlt",IF(IFERROR(SUMIFS($K$4:$K$103,$G$4:$G$103,G62,$H$4:$H$103,H62,$L$4:$L$103,"&lt;&gt;Erledigt"),0)&gt;IFERROR(SUMIFS('Kapazitäten'!$F$4:$F$103,'Kapazitäten'!$A$4:$A$103,G62,'Kapazitäten'!$B$4:$B$103,H62),0),"Engpass","Im Plan")))))</f>
        <v/>
      </c>
    </row>
    <row r="63">
      <c r="A63" s="20" t="n"/>
      <c r="B63" s="20" t="n"/>
      <c r="C63" s="20" t="n"/>
      <c r="D63" s="21" t="n"/>
      <c r="E63" s="42" t="n"/>
      <c r="F63" s="23" t="n"/>
      <c r="G63" s="24" t="n"/>
      <c r="H63" s="20" t="n"/>
      <c r="I63" s="20" t="n"/>
      <c r="J63" s="20" t="n"/>
      <c r="K63" s="27">
        <f>IF(A63="","",IF(OR(D63="",E63="",F63=""),"",IFERROR(E63+D63*F63/60,"")))</f>
        <v/>
      </c>
      <c r="L63" s="20" t="n"/>
      <c r="M63" s="28">
        <f>IF(A63="","",IF(OR(B63="",C63="",D63="",E63="",F63="",G63="",H63="",I63="",J63="",L63=""),"Eingabe prüfen",IF(L63="Erledigt","Erledigt",IF(COUNTIFS('Kapazitäten'!$A$4:$A$103,G63,'Kapazitäten'!$B$4:$B$103,H63)=0,"Kapazität fehlt",IF(IFERROR(SUMIFS($K$4:$K$103,$G$4:$G$103,G63,$H$4:$H$103,H63,$L$4:$L$103,"&lt;&gt;Erledigt"),0)&gt;IFERROR(SUMIFS('Kapazitäten'!$F$4:$F$103,'Kapazitäten'!$A$4:$A$103,G63,'Kapazitäten'!$B$4:$B$103,H63),0),"Engpass","Im Plan")))))</f>
        <v/>
      </c>
    </row>
    <row r="64">
      <c r="A64" s="20" t="n"/>
      <c r="B64" s="20" t="n"/>
      <c r="C64" s="20" t="n"/>
      <c r="D64" s="21" t="n"/>
      <c r="E64" s="42" t="n"/>
      <c r="F64" s="23" t="n"/>
      <c r="G64" s="24" t="n"/>
      <c r="H64" s="20" t="n"/>
      <c r="I64" s="20" t="n"/>
      <c r="J64" s="20" t="n"/>
      <c r="K64" s="25">
        <f>IF(A64="","",IF(OR(D64="",E64="",F64=""),"",IFERROR(E64+D64*F64/60,"")))</f>
        <v/>
      </c>
      <c r="L64" s="20" t="n"/>
      <c r="M64" s="26">
        <f>IF(A64="","",IF(OR(B64="",C64="",D64="",E64="",F64="",G64="",H64="",I64="",J64="",L64=""),"Eingabe prüfen",IF(L64="Erledigt","Erledigt",IF(COUNTIFS('Kapazitäten'!$A$4:$A$103,G64,'Kapazitäten'!$B$4:$B$103,H64)=0,"Kapazität fehlt",IF(IFERROR(SUMIFS($K$4:$K$103,$G$4:$G$103,G64,$H$4:$H$103,H64,$L$4:$L$103,"&lt;&gt;Erledigt"),0)&gt;IFERROR(SUMIFS('Kapazitäten'!$F$4:$F$103,'Kapazitäten'!$A$4:$A$103,G64,'Kapazitäten'!$B$4:$B$103,H64),0),"Engpass","Im Plan")))))</f>
        <v/>
      </c>
    </row>
    <row r="65">
      <c r="A65" s="20" t="n"/>
      <c r="B65" s="20" t="n"/>
      <c r="C65" s="20" t="n"/>
      <c r="D65" s="21" t="n"/>
      <c r="E65" s="42" t="n"/>
      <c r="F65" s="23" t="n"/>
      <c r="G65" s="24" t="n"/>
      <c r="H65" s="20" t="n"/>
      <c r="I65" s="20" t="n"/>
      <c r="J65" s="20" t="n"/>
      <c r="K65" s="27">
        <f>IF(A65="","",IF(OR(D65="",E65="",F65=""),"",IFERROR(E65+D65*F65/60,"")))</f>
        <v/>
      </c>
      <c r="L65" s="20" t="n"/>
      <c r="M65" s="28">
        <f>IF(A65="","",IF(OR(B65="",C65="",D65="",E65="",F65="",G65="",H65="",I65="",J65="",L65=""),"Eingabe prüfen",IF(L65="Erledigt","Erledigt",IF(COUNTIFS('Kapazitäten'!$A$4:$A$103,G65,'Kapazitäten'!$B$4:$B$103,H65)=0,"Kapazität fehlt",IF(IFERROR(SUMIFS($K$4:$K$103,$G$4:$G$103,G65,$H$4:$H$103,H65,$L$4:$L$103,"&lt;&gt;Erledigt"),0)&gt;IFERROR(SUMIFS('Kapazitäten'!$F$4:$F$103,'Kapazitäten'!$A$4:$A$103,G65,'Kapazitäten'!$B$4:$B$103,H65),0),"Engpass","Im Plan")))))</f>
        <v/>
      </c>
    </row>
    <row r="66">
      <c r="A66" s="20" t="n"/>
      <c r="B66" s="20" t="n"/>
      <c r="C66" s="20" t="n"/>
      <c r="D66" s="21" t="n"/>
      <c r="E66" s="42" t="n"/>
      <c r="F66" s="23" t="n"/>
      <c r="G66" s="24" t="n"/>
      <c r="H66" s="20" t="n"/>
      <c r="I66" s="20" t="n"/>
      <c r="J66" s="20" t="n"/>
      <c r="K66" s="25">
        <f>IF(A66="","",IF(OR(D66="",E66="",F66=""),"",IFERROR(E66+D66*F66/60,"")))</f>
        <v/>
      </c>
      <c r="L66" s="20" t="n"/>
      <c r="M66" s="26">
        <f>IF(A66="","",IF(OR(B66="",C66="",D66="",E66="",F66="",G66="",H66="",I66="",J66="",L66=""),"Eingabe prüfen",IF(L66="Erledigt","Erledigt",IF(COUNTIFS('Kapazitäten'!$A$4:$A$103,G66,'Kapazitäten'!$B$4:$B$103,H66)=0,"Kapazität fehlt",IF(IFERROR(SUMIFS($K$4:$K$103,$G$4:$G$103,G66,$H$4:$H$103,H66,$L$4:$L$103,"&lt;&gt;Erledigt"),0)&gt;IFERROR(SUMIFS('Kapazitäten'!$F$4:$F$103,'Kapazitäten'!$A$4:$A$103,G66,'Kapazitäten'!$B$4:$B$103,H66),0),"Engpass","Im Plan")))))</f>
        <v/>
      </c>
    </row>
    <row r="67">
      <c r="A67" s="20" t="n"/>
      <c r="B67" s="20" t="n"/>
      <c r="C67" s="20" t="n"/>
      <c r="D67" s="21" t="n"/>
      <c r="E67" s="42" t="n"/>
      <c r="F67" s="23" t="n"/>
      <c r="G67" s="24" t="n"/>
      <c r="H67" s="20" t="n"/>
      <c r="I67" s="20" t="n"/>
      <c r="J67" s="20" t="n"/>
      <c r="K67" s="27">
        <f>IF(A67="","",IF(OR(D67="",E67="",F67=""),"",IFERROR(E67+D67*F67/60,"")))</f>
        <v/>
      </c>
      <c r="L67" s="20" t="n"/>
      <c r="M67" s="28">
        <f>IF(A67="","",IF(OR(B67="",C67="",D67="",E67="",F67="",G67="",H67="",I67="",J67="",L67=""),"Eingabe prüfen",IF(L67="Erledigt","Erledigt",IF(COUNTIFS('Kapazitäten'!$A$4:$A$103,G67,'Kapazitäten'!$B$4:$B$103,H67)=0,"Kapazität fehlt",IF(IFERROR(SUMIFS($K$4:$K$103,$G$4:$G$103,G67,$H$4:$H$103,H67,$L$4:$L$103,"&lt;&gt;Erledigt"),0)&gt;IFERROR(SUMIFS('Kapazitäten'!$F$4:$F$103,'Kapazitäten'!$A$4:$A$103,G67,'Kapazitäten'!$B$4:$B$103,H67),0),"Engpass","Im Plan")))))</f>
        <v/>
      </c>
    </row>
    <row r="68">
      <c r="A68" s="20" t="n"/>
      <c r="B68" s="20" t="n"/>
      <c r="C68" s="20" t="n"/>
      <c r="D68" s="21" t="n"/>
      <c r="E68" s="42" t="n"/>
      <c r="F68" s="23" t="n"/>
      <c r="G68" s="24" t="n"/>
      <c r="H68" s="20" t="n"/>
      <c r="I68" s="20" t="n"/>
      <c r="J68" s="20" t="n"/>
      <c r="K68" s="25">
        <f>IF(A68="","",IF(OR(D68="",E68="",F68=""),"",IFERROR(E68+D68*F68/60,"")))</f>
        <v/>
      </c>
      <c r="L68" s="20" t="n"/>
      <c r="M68" s="26">
        <f>IF(A68="","",IF(OR(B68="",C68="",D68="",E68="",F68="",G68="",H68="",I68="",J68="",L68=""),"Eingabe prüfen",IF(L68="Erledigt","Erledigt",IF(COUNTIFS('Kapazitäten'!$A$4:$A$103,G68,'Kapazitäten'!$B$4:$B$103,H68)=0,"Kapazität fehlt",IF(IFERROR(SUMIFS($K$4:$K$103,$G$4:$G$103,G68,$H$4:$H$103,H68,$L$4:$L$103,"&lt;&gt;Erledigt"),0)&gt;IFERROR(SUMIFS('Kapazitäten'!$F$4:$F$103,'Kapazitäten'!$A$4:$A$103,G68,'Kapazitäten'!$B$4:$B$103,H68),0),"Engpass","Im Plan")))))</f>
        <v/>
      </c>
    </row>
    <row r="69">
      <c r="A69" s="20" t="n"/>
      <c r="B69" s="20" t="n"/>
      <c r="C69" s="20" t="n"/>
      <c r="D69" s="21" t="n"/>
      <c r="E69" s="42" t="n"/>
      <c r="F69" s="23" t="n"/>
      <c r="G69" s="24" t="n"/>
      <c r="H69" s="20" t="n"/>
      <c r="I69" s="20" t="n"/>
      <c r="J69" s="20" t="n"/>
      <c r="K69" s="27">
        <f>IF(A69="","",IF(OR(D69="",E69="",F69=""),"",IFERROR(E69+D69*F69/60,"")))</f>
        <v/>
      </c>
      <c r="L69" s="20" t="n"/>
      <c r="M69" s="28">
        <f>IF(A69="","",IF(OR(B69="",C69="",D69="",E69="",F69="",G69="",H69="",I69="",J69="",L69=""),"Eingabe prüfen",IF(L69="Erledigt","Erledigt",IF(COUNTIFS('Kapazitäten'!$A$4:$A$103,G69,'Kapazitäten'!$B$4:$B$103,H69)=0,"Kapazität fehlt",IF(IFERROR(SUMIFS($K$4:$K$103,$G$4:$G$103,G69,$H$4:$H$103,H69,$L$4:$L$103,"&lt;&gt;Erledigt"),0)&gt;IFERROR(SUMIFS('Kapazitäten'!$F$4:$F$103,'Kapazitäten'!$A$4:$A$103,G69,'Kapazitäten'!$B$4:$B$103,H69),0),"Engpass","Im Plan")))))</f>
        <v/>
      </c>
    </row>
    <row r="70">
      <c r="A70" s="20" t="n"/>
      <c r="B70" s="20" t="n"/>
      <c r="C70" s="20" t="n"/>
      <c r="D70" s="21" t="n"/>
      <c r="E70" s="42" t="n"/>
      <c r="F70" s="23" t="n"/>
      <c r="G70" s="24" t="n"/>
      <c r="H70" s="20" t="n"/>
      <c r="I70" s="20" t="n"/>
      <c r="J70" s="20" t="n"/>
      <c r="K70" s="25">
        <f>IF(A70="","",IF(OR(D70="",E70="",F70=""),"",IFERROR(E70+D70*F70/60,"")))</f>
        <v/>
      </c>
      <c r="L70" s="20" t="n"/>
      <c r="M70" s="26">
        <f>IF(A70="","",IF(OR(B70="",C70="",D70="",E70="",F70="",G70="",H70="",I70="",J70="",L70=""),"Eingabe prüfen",IF(L70="Erledigt","Erledigt",IF(COUNTIFS('Kapazitäten'!$A$4:$A$103,G70,'Kapazitäten'!$B$4:$B$103,H70)=0,"Kapazität fehlt",IF(IFERROR(SUMIFS($K$4:$K$103,$G$4:$G$103,G70,$H$4:$H$103,H70,$L$4:$L$103,"&lt;&gt;Erledigt"),0)&gt;IFERROR(SUMIFS('Kapazitäten'!$F$4:$F$103,'Kapazitäten'!$A$4:$A$103,G70,'Kapazitäten'!$B$4:$B$103,H70),0),"Engpass","Im Plan")))))</f>
        <v/>
      </c>
    </row>
    <row r="71">
      <c r="A71" s="20" t="n"/>
      <c r="B71" s="20" t="n"/>
      <c r="C71" s="20" t="n"/>
      <c r="D71" s="21" t="n"/>
      <c r="E71" s="42" t="n"/>
      <c r="F71" s="23" t="n"/>
      <c r="G71" s="24" t="n"/>
      <c r="H71" s="20" t="n"/>
      <c r="I71" s="20" t="n"/>
      <c r="J71" s="20" t="n"/>
      <c r="K71" s="27">
        <f>IF(A71="","",IF(OR(D71="",E71="",F71=""),"",IFERROR(E71+D71*F71/60,"")))</f>
        <v/>
      </c>
      <c r="L71" s="20" t="n"/>
      <c r="M71" s="28">
        <f>IF(A71="","",IF(OR(B71="",C71="",D71="",E71="",F71="",G71="",H71="",I71="",J71="",L71=""),"Eingabe prüfen",IF(L71="Erledigt","Erledigt",IF(COUNTIFS('Kapazitäten'!$A$4:$A$103,G71,'Kapazitäten'!$B$4:$B$103,H71)=0,"Kapazität fehlt",IF(IFERROR(SUMIFS($K$4:$K$103,$G$4:$G$103,G71,$H$4:$H$103,H71,$L$4:$L$103,"&lt;&gt;Erledigt"),0)&gt;IFERROR(SUMIFS('Kapazitäten'!$F$4:$F$103,'Kapazitäten'!$A$4:$A$103,G71,'Kapazitäten'!$B$4:$B$103,H71),0),"Engpass","Im Plan")))))</f>
        <v/>
      </c>
    </row>
    <row r="72">
      <c r="A72" s="20" t="n"/>
      <c r="B72" s="20" t="n"/>
      <c r="C72" s="20" t="n"/>
      <c r="D72" s="21" t="n"/>
      <c r="E72" s="42" t="n"/>
      <c r="F72" s="23" t="n"/>
      <c r="G72" s="24" t="n"/>
      <c r="H72" s="20" t="n"/>
      <c r="I72" s="20" t="n"/>
      <c r="J72" s="20" t="n"/>
      <c r="K72" s="25">
        <f>IF(A72="","",IF(OR(D72="",E72="",F72=""),"",IFERROR(E72+D72*F72/60,"")))</f>
        <v/>
      </c>
      <c r="L72" s="20" t="n"/>
      <c r="M72" s="26">
        <f>IF(A72="","",IF(OR(B72="",C72="",D72="",E72="",F72="",G72="",H72="",I72="",J72="",L72=""),"Eingabe prüfen",IF(L72="Erledigt","Erledigt",IF(COUNTIFS('Kapazitäten'!$A$4:$A$103,G72,'Kapazitäten'!$B$4:$B$103,H72)=0,"Kapazität fehlt",IF(IFERROR(SUMIFS($K$4:$K$103,$G$4:$G$103,G72,$H$4:$H$103,H72,$L$4:$L$103,"&lt;&gt;Erledigt"),0)&gt;IFERROR(SUMIFS('Kapazitäten'!$F$4:$F$103,'Kapazitäten'!$A$4:$A$103,G72,'Kapazitäten'!$B$4:$B$103,H72),0),"Engpass","Im Plan")))))</f>
        <v/>
      </c>
    </row>
    <row r="73">
      <c r="A73" s="20" t="n"/>
      <c r="B73" s="20" t="n"/>
      <c r="C73" s="20" t="n"/>
      <c r="D73" s="21" t="n"/>
      <c r="E73" s="42" t="n"/>
      <c r="F73" s="23" t="n"/>
      <c r="G73" s="24" t="n"/>
      <c r="H73" s="20" t="n"/>
      <c r="I73" s="20" t="n"/>
      <c r="J73" s="20" t="n"/>
      <c r="K73" s="27">
        <f>IF(A73="","",IF(OR(D73="",E73="",F73=""),"",IFERROR(E73+D73*F73/60,"")))</f>
        <v/>
      </c>
      <c r="L73" s="20" t="n"/>
      <c r="M73" s="28">
        <f>IF(A73="","",IF(OR(B73="",C73="",D73="",E73="",F73="",G73="",H73="",I73="",J73="",L73=""),"Eingabe prüfen",IF(L73="Erledigt","Erledigt",IF(COUNTIFS('Kapazitäten'!$A$4:$A$103,G73,'Kapazitäten'!$B$4:$B$103,H73)=0,"Kapazität fehlt",IF(IFERROR(SUMIFS($K$4:$K$103,$G$4:$G$103,G73,$H$4:$H$103,H73,$L$4:$L$103,"&lt;&gt;Erledigt"),0)&gt;IFERROR(SUMIFS('Kapazitäten'!$F$4:$F$103,'Kapazitäten'!$A$4:$A$103,G73,'Kapazitäten'!$B$4:$B$103,H73),0),"Engpass","Im Plan")))))</f>
        <v/>
      </c>
    </row>
    <row r="74">
      <c r="A74" s="20" t="n"/>
      <c r="B74" s="20" t="n"/>
      <c r="C74" s="20" t="n"/>
      <c r="D74" s="21" t="n"/>
      <c r="E74" s="42" t="n"/>
      <c r="F74" s="23" t="n"/>
      <c r="G74" s="24" t="n"/>
      <c r="H74" s="20" t="n"/>
      <c r="I74" s="20" t="n"/>
      <c r="J74" s="20" t="n"/>
      <c r="K74" s="25">
        <f>IF(A74="","",IF(OR(D74="",E74="",F74=""),"",IFERROR(E74+D74*F74/60,"")))</f>
        <v/>
      </c>
      <c r="L74" s="20" t="n"/>
      <c r="M74" s="26">
        <f>IF(A74="","",IF(OR(B74="",C74="",D74="",E74="",F74="",G74="",H74="",I74="",J74="",L74=""),"Eingabe prüfen",IF(L74="Erledigt","Erledigt",IF(COUNTIFS('Kapazitäten'!$A$4:$A$103,G74,'Kapazitäten'!$B$4:$B$103,H74)=0,"Kapazität fehlt",IF(IFERROR(SUMIFS($K$4:$K$103,$G$4:$G$103,G74,$H$4:$H$103,H74,$L$4:$L$103,"&lt;&gt;Erledigt"),0)&gt;IFERROR(SUMIFS('Kapazitäten'!$F$4:$F$103,'Kapazitäten'!$A$4:$A$103,G74,'Kapazitäten'!$B$4:$B$103,H74),0),"Engpass","Im Plan")))))</f>
        <v/>
      </c>
    </row>
    <row r="75">
      <c r="A75" s="20" t="n"/>
      <c r="B75" s="20" t="n"/>
      <c r="C75" s="20" t="n"/>
      <c r="D75" s="21" t="n"/>
      <c r="E75" s="42" t="n"/>
      <c r="F75" s="23" t="n"/>
      <c r="G75" s="24" t="n"/>
      <c r="H75" s="20" t="n"/>
      <c r="I75" s="20" t="n"/>
      <c r="J75" s="20" t="n"/>
      <c r="K75" s="27">
        <f>IF(A75="","",IF(OR(D75="",E75="",F75=""),"",IFERROR(E75+D75*F75/60,"")))</f>
        <v/>
      </c>
      <c r="L75" s="20" t="n"/>
      <c r="M75" s="28">
        <f>IF(A75="","",IF(OR(B75="",C75="",D75="",E75="",F75="",G75="",H75="",I75="",J75="",L75=""),"Eingabe prüfen",IF(L75="Erledigt","Erledigt",IF(COUNTIFS('Kapazitäten'!$A$4:$A$103,G75,'Kapazitäten'!$B$4:$B$103,H75)=0,"Kapazität fehlt",IF(IFERROR(SUMIFS($K$4:$K$103,$G$4:$G$103,G75,$H$4:$H$103,H75,$L$4:$L$103,"&lt;&gt;Erledigt"),0)&gt;IFERROR(SUMIFS('Kapazitäten'!$F$4:$F$103,'Kapazitäten'!$A$4:$A$103,G75,'Kapazitäten'!$B$4:$B$103,H75),0),"Engpass","Im Plan")))))</f>
        <v/>
      </c>
    </row>
    <row r="76">
      <c r="A76" s="20" t="n"/>
      <c r="B76" s="20" t="n"/>
      <c r="C76" s="20" t="n"/>
      <c r="D76" s="21" t="n"/>
      <c r="E76" s="42" t="n"/>
      <c r="F76" s="23" t="n"/>
      <c r="G76" s="24" t="n"/>
      <c r="H76" s="20" t="n"/>
      <c r="I76" s="20" t="n"/>
      <c r="J76" s="20" t="n"/>
      <c r="K76" s="25">
        <f>IF(A76="","",IF(OR(D76="",E76="",F76=""),"",IFERROR(E76+D76*F76/60,"")))</f>
        <v/>
      </c>
      <c r="L76" s="20" t="n"/>
      <c r="M76" s="26">
        <f>IF(A76="","",IF(OR(B76="",C76="",D76="",E76="",F76="",G76="",H76="",I76="",J76="",L76=""),"Eingabe prüfen",IF(L76="Erledigt","Erledigt",IF(COUNTIFS('Kapazitäten'!$A$4:$A$103,G76,'Kapazitäten'!$B$4:$B$103,H76)=0,"Kapazität fehlt",IF(IFERROR(SUMIFS($K$4:$K$103,$G$4:$G$103,G76,$H$4:$H$103,H76,$L$4:$L$103,"&lt;&gt;Erledigt"),0)&gt;IFERROR(SUMIFS('Kapazitäten'!$F$4:$F$103,'Kapazitäten'!$A$4:$A$103,G76,'Kapazitäten'!$B$4:$B$103,H76),0),"Engpass","Im Plan")))))</f>
        <v/>
      </c>
    </row>
    <row r="77">
      <c r="A77" s="20" t="n"/>
      <c r="B77" s="20" t="n"/>
      <c r="C77" s="20" t="n"/>
      <c r="D77" s="21" t="n"/>
      <c r="E77" s="42" t="n"/>
      <c r="F77" s="23" t="n"/>
      <c r="G77" s="24" t="n"/>
      <c r="H77" s="20" t="n"/>
      <c r="I77" s="20" t="n"/>
      <c r="J77" s="20" t="n"/>
      <c r="K77" s="27">
        <f>IF(A77="","",IF(OR(D77="",E77="",F77=""),"",IFERROR(E77+D77*F77/60,"")))</f>
        <v/>
      </c>
      <c r="L77" s="20" t="n"/>
      <c r="M77" s="28">
        <f>IF(A77="","",IF(OR(B77="",C77="",D77="",E77="",F77="",G77="",H77="",I77="",J77="",L77=""),"Eingabe prüfen",IF(L77="Erledigt","Erledigt",IF(COUNTIFS('Kapazitäten'!$A$4:$A$103,G77,'Kapazitäten'!$B$4:$B$103,H77)=0,"Kapazität fehlt",IF(IFERROR(SUMIFS($K$4:$K$103,$G$4:$G$103,G77,$H$4:$H$103,H77,$L$4:$L$103,"&lt;&gt;Erledigt"),0)&gt;IFERROR(SUMIFS('Kapazitäten'!$F$4:$F$103,'Kapazitäten'!$A$4:$A$103,G77,'Kapazitäten'!$B$4:$B$103,H77),0),"Engpass","Im Plan")))))</f>
        <v/>
      </c>
    </row>
    <row r="78">
      <c r="A78" s="20" t="n"/>
      <c r="B78" s="20" t="n"/>
      <c r="C78" s="20" t="n"/>
      <c r="D78" s="21" t="n"/>
      <c r="E78" s="42" t="n"/>
      <c r="F78" s="23" t="n"/>
      <c r="G78" s="24" t="n"/>
      <c r="H78" s="20" t="n"/>
      <c r="I78" s="20" t="n"/>
      <c r="J78" s="20" t="n"/>
      <c r="K78" s="25">
        <f>IF(A78="","",IF(OR(D78="",E78="",F78=""),"",IFERROR(E78+D78*F78/60,"")))</f>
        <v/>
      </c>
      <c r="L78" s="20" t="n"/>
      <c r="M78" s="26">
        <f>IF(A78="","",IF(OR(B78="",C78="",D78="",E78="",F78="",G78="",H78="",I78="",J78="",L78=""),"Eingabe prüfen",IF(L78="Erledigt","Erledigt",IF(COUNTIFS('Kapazitäten'!$A$4:$A$103,G78,'Kapazitäten'!$B$4:$B$103,H78)=0,"Kapazität fehlt",IF(IFERROR(SUMIFS($K$4:$K$103,$G$4:$G$103,G78,$H$4:$H$103,H78,$L$4:$L$103,"&lt;&gt;Erledigt"),0)&gt;IFERROR(SUMIFS('Kapazitäten'!$F$4:$F$103,'Kapazitäten'!$A$4:$A$103,G78,'Kapazitäten'!$B$4:$B$103,H78),0),"Engpass","Im Plan")))))</f>
        <v/>
      </c>
    </row>
    <row r="79">
      <c r="A79" s="20" t="n"/>
      <c r="B79" s="20" t="n"/>
      <c r="C79" s="20" t="n"/>
      <c r="D79" s="21" t="n"/>
      <c r="E79" s="42" t="n"/>
      <c r="F79" s="23" t="n"/>
      <c r="G79" s="24" t="n"/>
      <c r="H79" s="20" t="n"/>
      <c r="I79" s="20" t="n"/>
      <c r="J79" s="20" t="n"/>
      <c r="K79" s="27">
        <f>IF(A79="","",IF(OR(D79="",E79="",F79=""),"",IFERROR(E79+D79*F79/60,"")))</f>
        <v/>
      </c>
      <c r="L79" s="20" t="n"/>
      <c r="M79" s="28">
        <f>IF(A79="","",IF(OR(B79="",C79="",D79="",E79="",F79="",G79="",H79="",I79="",J79="",L79=""),"Eingabe prüfen",IF(L79="Erledigt","Erledigt",IF(COUNTIFS('Kapazitäten'!$A$4:$A$103,G79,'Kapazitäten'!$B$4:$B$103,H79)=0,"Kapazität fehlt",IF(IFERROR(SUMIFS($K$4:$K$103,$G$4:$G$103,G79,$H$4:$H$103,H79,$L$4:$L$103,"&lt;&gt;Erledigt"),0)&gt;IFERROR(SUMIFS('Kapazitäten'!$F$4:$F$103,'Kapazitäten'!$A$4:$A$103,G79,'Kapazitäten'!$B$4:$B$103,H79),0),"Engpass","Im Plan")))))</f>
        <v/>
      </c>
    </row>
    <row r="80">
      <c r="A80" s="20" t="n"/>
      <c r="B80" s="20" t="n"/>
      <c r="C80" s="20" t="n"/>
      <c r="D80" s="21" t="n"/>
      <c r="E80" s="42" t="n"/>
      <c r="F80" s="23" t="n"/>
      <c r="G80" s="24" t="n"/>
      <c r="H80" s="20" t="n"/>
      <c r="I80" s="20" t="n"/>
      <c r="J80" s="20" t="n"/>
      <c r="K80" s="25">
        <f>IF(A80="","",IF(OR(D80="",E80="",F80=""),"",IFERROR(E80+D80*F80/60,"")))</f>
        <v/>
      </c>
      <c r="L80" s="20" t="n"/>
      <c r="M80" s="26">
        <f>IF(A80="","",IF(OR(B80="",C80="",D80="",E80="",F80="",G80="",H80="",I80="",J80="",L80=""),"Eingabe prüfen",IF(L80="Erledigt","Erledigt",IF(COUNTIFS('Kapazitäten'!$A$4:$A$103,G80,'Kapazitäten'!$B$4:$B$103,H80)=0,"Kapazität fehlt",IF(IFERROR(SUMIFS($K$4:$K$103,$G$4:$G$103,G80,$H$4:$H$103,H80,$L$4:$L$103,"&lt;&gt;Erledigt"),0)&gt;IFERROR(SUMIFS('Kapazitäten'!$F$4:$F$103,'Kapazitäten'!$A$4:$A$103,G80,'Kapazitäten'!$B$4:$B$103,H80),0),"Engpass","Im Plan")))))</f>
        <v/>
      </c>
    </row>
    <row r="81">
      <c r="A81" s="20" t="n"/>
      <c r="B81" s="20" t="n"/>
      <c r="C81" s="20" t="n"/>
      <c r="D81" s="21" t="n"/>
      <c r="E81" s="42" t="n"/>
      <c r="F81" s="23" t="n"/>
      <c r="G81" s="24" t="n"/>
      <c r="H81" s="20" t="n"/>
      <c r="I81" s="20" t="n"/>
      <c r="J81" s="20" t="n"/>
      <c r="K81" s="27">
        <f>IF(A81="","",IF(OR(D81="",E81="",F81=""),"",IFERROR(E81+D81*F81/60,"")))</f>
        <v/>
      </c>
      <c r="L81" s="20" t="n"/>
      <c r="M81" s="28">
        <f>IF(A81="","",IF(OR(B81="",C81="",D81="",E81="",F81="",G81="",H81="",I81="",J81="",L81=""),"Eingabe prüfen",IF(L81="Erledigt","Erledigt",IF(COUNTIFS('Kapazitäten'!$A$4:$A$103,G81,'Kapazitäten'!$B$4:$B$103,H81)=0,"Kapazität fehlt",IF(IFERROR(SUMIFS($K$4:$K$103,$G$4:$G$103,G81,$H$4:$H$103,H81,$L$4:$L$103,"&lt;&gt;Erledigt"),0)&gt;IFERROR(SUMIFS('Kapazitäten'!$F$4:$F$103,'Kapazitäten'!$A$4:$A$103,G81,'Kapazitäten'!$B$4:$B$103,H81),0),"Engpass","Im Plan")))))</f>
        <v/>
      </c>
    </row>
    <row r="82">
      <c r="A82" s="20" t="n"/>
      <c r="B82" s="20" t="n"/>
      <c r="C82" s="20" t="n"/>
      <c r="D82" s="21" t="n"/>
      <c r="E82" s="42" t="n"/>
      <c r="F82" s="23" t="n"/>
      <c r="G82" s="24" t="n"/>
      <c r="H82" s="20" t="n"/>
      <c r="I82" s="20" t="n"/>
      <c r="J82" s="20" t="n"/>
      <c r="K82" s="25">
        <f>IF(A82="","",IF(OR(D82="",E82="",F82=""),"",IFERROR(E82+D82*F82/60,"")))</f>
        <v/>
      </c>
      <c r="L82" s="20" t="n"/>
      <c r="M82" s="26">
        <f>IF(A82="","",IF(OR(B82="",C82="",D82="",E82="",F82="",G82="",H82="",I82="",J82="",L82=""),"Eingabe prüfen",IF(L82="Erledigt","Erledigt",IF(COUNTIFS('Kapazitäten'!$A$4:$A$103,G82,'Kapazitäten'!$B$4:$B$103,H82)=0,"Kapazität fehlt",IF(IFERROR(SUMIFS($K$4:$K$103,$G$4:$G$103,G82,$H$4:$H$103,H82,$L$4:$L$103,"&lt;&gt;Erledigt"),0)&gt;IFERROR(SUMIFS('Kapazitäten'!$F$4:$F$103,'Kapazitäten'!$A$4:$A$103,G82,'Kapazitäten'!$B$4:$B$103,H82),0),"Engpass","Im Plan")))))</f>
        <v/>
      </c>
    </row>
    <row r="83">
      <c r="A83" s="20" t="n"/>
      <c r="B83" s="20" t="n"/>
      <c r="C83" s="20" t="n"/>
      <c r="D83" s="21" t="n"/>
      <c r="E83" s="42" t="n"/>
      <c r="F83" s="23" t="n"/>
      <c r="G83" s="24" t="n"/>
      <c r="H83" s="20" t="n"/>
      <c r="I83" s="20" t="n"/>
      <c r="J83" s="20" t="n"/>
      <c r="K83" s="27">
        <f>IF(A83="","",IF(OR(D83="",E83="",F83=""),"",IFERROR(E83+D83*F83/60,"")))</f>
        <v/>
      </c>
      <c r="L83" s="20" t="n"/>
      <c r="M83" s="28">
        <f>IF(A83="","",IF(OR(B83="",C83="",D83="",E83="",F83="",G83="",H83="",I83="",J83="",L83=""),"Eingabe prüfen",IF(L83="Erledigt","Erledigt",IF(COUNTIFS('Kapazitäten'!$A$4:$A$103,G83,'Kapazitäten'!$B$4:$B$103,H83)=0,"Kapazität fehlt",IF(IFERROR(SUMIFS($K$4:$K$103,$G$4:$G$103,G83,$H$4:$H$103,H83,$L$4:$L$103,"&lt;&gt;Erledigt"),0)&gt;IFERROR(SUMIFS('Kapazitäten'!$F$4:$F$103,'Kapazitäten'!$A$4:$A$103,G83,'Kapazitäten'!$B$4:$B$103,H83),0),"Engpass","Im Plan")))))</f>
        <v/>
      </c>
    </row>
    <row r="84">
      <c r="A84" s="20" t="n"/>
      <c r="B84" s="20" t="n"/>
      <c r="C84" s="20" t="n"/>
      <c r="D84" s="21" t="n"/>
      <c r="E84" s="42" t="n"/>
      <c r="F84" s="23" t="n"/>
      <c r="G84" s="24" t="n"/>
      <c r="H84" s="20" t="n"/>
      <c r="I84" s="20" t="n"/>
      <c r="J84" s="20" t="n"/>
      <c r="K84" s="25">
        <f>IF(A84="","",IF(OR(D84="",E84="",F84=""),"",IFERROR(E84+D84*F84/60,"")))</f>
        <v/>
      </c>
      <c r="L84" s="20" t="n"/>
      <c r="M84" s="26">
        <f>IF(A84="","",IF(OR(B84="",C84="",D84="",E84="",F84="",G84="",H84="",I84="",J84="",L84=""),"Eingabe prüfen",IF(L84="Erledigt","Erledigt",IF(COUNTIFS('Kapazitäten'!$A$4:$A$103,G84,'Kapazitäten'!$B$4:$B$103,H84)=0,"Kapazität fehlt",IF(IFERROR(SUMIFS($K$4:$K$103,$G$4:$G$103,G84,$H$4:$H$103,H84,$L$4:$L$103,"&lt;&gt;Erledigt"),0)&gt;IFERROR(SUMIFS('Kapazitäten'!$F$4:$F$103,'Kapazitäten'!$A$4:$A$103,G84,'Kapazitäten'!$B$4:$B$103,H84),0),"Engpass","Im Plan")))))</f>
        <v/>
      </c>
    </row>
    <row r="85">
      <c r="A85" s="20" t="n"/>
      <c r="B85" s="20" t="n"/>
      <c r="C85" s="20" t="n"/>
      <c r="D85" s="21" t="n"/>
      <c r="E85" s="42" t="n"/>
      <c r="F85" s="23" t="n"/>
      <c r="G85" s="24" t="n"/>
      <c r="H85" s="20" t="n"/>
      <c r="I85" s="20" t="n"/>
      <c r="J85" s="20" t="n"/>
      <c r="K85" s="27">
        <f>IF(A85="","",IF(OR(D85="",E85="",F85=""),"",IFERROR(E85+D85*F85/60,"")))</f>
        <v/>
      </c>
      <c r="L85" s="20" t="n"/>
      <c r="M85" s="28">
        <f>IF(A85="","",IF(OR(B85="",C85="",D85="",E85="",F85="",G85="",H85="",I85="",J85="",L85=""),"Eingabe prüfen",IF(L85="Erledigt","Erledigt",IF(COUNTIFS('Kapazitäten'!$A$4:$A$103,G85,'Kapazitäten'!$B$4:$B$103,H85)=0,"Kapazität fehlt",IF(IFERROR(SUMIFS($K$4:$K$103,$G$4:$G$103,G85,$H$4:$H$103,H85,$L$4:$L$103,"&lt;&gt;Erledigt"),0)&gt;IFERROR(SUMIFS('Kapazitäten'!$F$4:$F$103,'Kapazitäten'!$A$4:$A$103,G85,'Kapazitäten'!$B$4:$B$103,H85),0),"Engpass","Im Plan")))))</f>
        <v/>
      </c>
    </row>
    <row r="86">
      <c r="A86" s="20" t="n"/>
      <c r="B86" s="20" t="n"/>
      <c r="C86" s="20" t="n"/>
      <c r="D86" s="21" t="n"/>
      <c r="E86" s="42" t="n"/>
      <c r="F86" s="23" t="n"/>
      <c r="G86" s="24" t="n"/>
      <c r="H86" s="20" t="n"/>
      <c r="I86" s="20" t="n"/>
      <c r="J86" s="20" t="n"/>
      <c r="K86" s="25">
        <f>IF(A86="","",IF(OR(D86="",E86="",F86=""),"",IFERROR(E86+D86*F86/60,"")))</f>
        <v/>
      </c>
      <c r="L86" s="20" t="n"/>
      <c r="M86" s="26">
        <f>IF(A86="","",IF(OR(B86="",C86="",D86="",E86="",F86="",G86="",H86="",I86="",J86="",L86=""),"Eingabe prüfen",IF(L86="Erledigt","Erledigt",IF(COUNTIFS('Kapazitäten'!$A$4:$A$103,G86,'Kapazitäten'!$B$4:$B$103,H86)=0,"Kapazität fehlt",IF(IFERROR(SUMIFS($K$4:$K$103,$G$4:$G$103,G86,$H$4:$H$103,H86,$L$4:$L$103,"&lt;&gt;Erledigt"),0)&gt;IFERROR(SUMIFS('Kapazitäten'!$F$4:$F$103,'Kapazitäten'!$A$4:$A$103,G86,'Kapazitäten'!$B$4:$B$103,H86),0),"Engpass","Im Plan")))))</f>
        <v/>
      </c>
    </row>
    <row r="87">
      <c r="A87" s="20" t="n"/>
      <c r="B87" s="20" t="n"/>
      <c r="C87" s="20" t="n"/>
      <c r="D87" s="21" t="n"/>
      <c r="E87" s="42" t="n"/>
      <c r="F87" s="23" t="n"/>
      <c r="G87" s="24" t="n"/>
      <c r="H87" s="20" t="n"/>
      <c r="I87" s="20" t="n"/>
      <c r="J87" s="20" t="n"/>
      <c r="K87" s="27">
        <f>IF(A87="","",IF(OR(D87="",E87="",F87=""),"",IFERROR(E87+D87*F87/60,"")))</f>
        <v/>
      </c>
      <c r="L87" s="20" t="n"/>
      <c r="M87" s="28">
        <f>IF(A87="","",IF(OR(B87="",C87="",D87="",E87="",F87="",G87="",H87="",I87="",J87="",L87=""),"Eingabe prüfen",IF(L87="Erledigt","Erledigt",IF(COUNTIFS('Kapazitäten'!$A$4:$A$103,G87,'Kapazitäten'!$B$4:$B$103,H87)=0,"Kapazität fehlt",IF(IFERROR(SUMIFS($K$4:$K$103,$G$4:$G$103,G87,$H$4:$H$103,H87,$L$4:$L$103,"&lt;&gt;Erledigt"),0)&gt;IFERROR(SUMIFS('Kapazitäten'!$F$4:$F$103,'Kapazitäten'!$A$4:$A$103,G87,'Kapazitäten'!$B$4:$B$103,H87),0),"Engpass","Im Plan")))))</f>
        <v/>
      </c>
    </row>
    <row r="88">
      <c r="A88" s="20" t="n"/>
      <c r="B88" s="20" t="n"/>
      <c r="C88" s="20" t="n"/>
      <c r="D88" s="21" t="n"/>
      <c r="E88" s="42" t="n"/>
      <c r="F88" s="23" t="n"/>
      <c r="G88" s="24" t="n"/>
      <c r="H88" s="20" t="n"/>
      <c r="I88" s="20" t="n"/>
      <c r="J88" s="20" t="n"/>
      <c r="K88" s="25">
        <f>IF(A88="","",IF(OR(D88="",E88="",F88=""),"",IFERROR(E88+D88*F88/60,"")))</f>
        <v/>
      </c>
      <c r="L88" s="20" t="n"/>
      <c r="M88" s="26">
        <f>IF(A88="","",IF(OR(B88="",C88="",D88="",E88="",F88="",G88="",H88="",I88="",J88="",L88=""),"Eingabe prüfen",IF(L88="Erledigt","Erledigt",IF(COUNTIFS('Kapazitäten'!$A$4:$A$103,G88,'Kapazitäten'!$B$4:$B$103,H88)=0,"Kapazität fehlt",IF(IFERROR(SUMIFS($K$4:$K$103,$G$4:$G$103,G88,$H$4:$H$103,H88,$L$4:$L$103,"&lt;&gt;Erledigt"),0)&gt;IFERROR(SUMIFS('Kapazitäten'!$F$4:$F$103,'Kapazitäten'!$A$4:$A$103,G88,'Kapazitäten'!$B$4:$B$103,H88),0),"Engpass","Im Plan")))))</f>
        <v/>
      </c>
    </row>
    <row r="89">
      <c r="A89" s="20" t="n"/>
      <c r="B89" s="20" t="n"/>
      <c r="C89" s="20" t="n"/>
      <c r="D89" s="21" t="n"/>
      <c r="E89" s="42" t="n"/>
      <c r="F89" s="23" t="n"/>
      <c r="G89" s="24" t="n"/>
      <c r="H89" s="20" t="n"/>
      <c r="I89" s="20" t="n"/>
      <c r="J89" s="20" t="n"/>
      <c r="K89" s="27">
        <f>IF(A89="","",IF(OR(D89="",E89="",F89=""),"",IFERROR(E89+D89*F89/60,"")))</f>
        <v/>
      </c>
      <c r="L89" s="20" t="n"/>
      <c r="M89" s="28">
        <f>IF(A89="","",IF(OR(B89="",C89="",D89="",E89="",F89="",G89="",H89="",I89="",J89="",L89=""),"Eingabe prüfen",IF(L89="Erledigt","Erledigt",IF(COUNTIFS('Kapazitäten'!$A$4:$A$103,G89,'Kapazitäten'!$B$4:$B$103,H89)=0,"Kapazität fehlt",IF(IFERROR(SUMIFS($K$4:$K$103,$G$4:$G$103,G89,$H$4:$H$103,H89,$L$4:$L$103,"&lt;&gt;Erledigt"),0)&gt;IFERROR(SUMIFS('Kapazitäten'!$F$4:$F$103,'Kapazitäten'!$A$4:$A$103,G89,'Kapazitäten'!$B$4:$B$103,H89),0),"Engpass","Im Plan")))))</f>
        <v/>
      </c>
    </row>
    <row r="90">
      <c r="A90" s="20" t="n"/>
      <c r="B90" s="20" t="n"/>
      <c r="C90" s="20" t="n"/>
      <c r="D90" s="21" t="n"/>
      <c r="E90" s="42" t="n"/>
      <c r="F90" s="23" t="n"/>
      <c r="G90" s="24" t="n"/>
      <c r="H90" s="20" t="n"/>
      <c r="I90" s="20" t="n"/>
      <c r="J90" s="20" t="n"/>
      <c r="K90" s="25">
        <f>IF(A90="","",IF(OR(D90="",E90="",F90=""),"",IFERROR(E90+D90*F90/60,"")))</f>
        <v/>
      </c>
      <c r="L90" s="20" t="n"/>
      <c r="M90" s="26">
        <f>IF(A90="","",IF(OR(B90="",C90="",D90="",E90="",F90="",G90="",H90="",I90="",J90="",L90=""),"Eingabe prüfen",IF(L90="Erledigt","Erledigt",IF(COUNTIFS('Kapazitäten'!$A$4:$A$103,G90,'Kapazitäten'!$B$4:$B$103,H90)=0,"Kapazität fehlt",IF(IFERROR(SUMIFS($K$4:$K$103,$G$4:$G$103,G90,$H$4:$H$103,H90,$L$4:$L$103,"&lt;&gt;Erledigt"),0)&gt;IFERROR(SUMIFS('Kapazitäten'!$F$4:$F$103,'Kapazitäten'!$A$4:$A$103,G90,'Kapazitäten'!$B$4:$B$103,H90),0),"Engpass","Im Plan")))))</f>
        <v/>
      </c>
    </row>
    <row r="91">
      <c r="A91" s="20" t="n"/>
      <c r="B91" s="20" t="n"/>
      <c r="C91" s="20" t="n"/>
      <c r="D91" s="21" t="n"/>
      <c r="E91" s="42" t="n"/>
      <c r="F91" s="23" t="n"/>
      <c r="G91" s="24" t="n"/>
      <c r="H91" s="20" t="n"/>
      <c r="I91" s="20" t="n"/>
      <c r="J91" s="20" t="n"/>
      <c r="K91" s="27">
        <f>IF(A91="","",IF(OR(D91="",E91="",F91=""),"",IFERROR(E91+D91*F91/60,"")))</f>
        <v/>
      </c>
      <c r="L91" s="20" t="n"/>
      <c r="M91" s="28">
        <f>IF(A91="","",IF(OR(B91="",C91="",D91="",E91="",F91="",G91="",H91="",I91="",J91="",L91=""),"Eingabe prüfen",IF(L91="Erledigt","Erledigt",IF(COUNTIFS('Kapazitäten'!$A$4:$A$103,G91,'Kapazitäten'!$B$4:$B$103,H91)=0,"Kapazität fehlt",IF(IFERROR(SUMIFS($K$4:$K$103,$G$4:$G$103,G91,$H$4:$H$103,H91,$L$4:$L$103,"&lt;&gt;Erledigt"),0)&gt;IFERROR(SUMIFS('Kapazitäten'!$F$4:$F$103,'Kapazitäten'!$A$4:$A$103,G91,'Kapazitäten'!$B$4:$B$103,H91),0),"Engpass","Im Plan")))))</f>
        <v/>
      </c>
    </row>
    <row r="92">
      <c r="A92" s="20" t="n"/>
      <c r="B92" s="20" t="n"/>
      <c r="C92" s="20" t="n"/>
      <c r="D92" s="21" t="n"/>
      <c r="E92" s="42" t="n"/>
      <c r="F92" s="23" t="n"/>
      <c r="G92" s="24" t="n"/>
      <c r="H92" s="20" t="n"/>
      <c r="I92" s="20" t="n"/>
      <c r="J92" s="20" t="n"/>
      <c r="K92" s="25">
        <f>IF(A92="","",IF(OR(D92="",E92="",F92=""),"",IFERROR(E92+D92*F92/60,"")))</f>
        <v/>
      </c>
      <c r="L92" s="20" t="n"/>
      <c r="M92" s="26">
        <f>IF(A92="","",IF(OR(B92="",C92="",D92="",E92="",F92="",G92="",H92="",I92="",J92="",L92=""),"Eingabe prüfen",IF(L92="Erledigt","Erledigt",IF(COUNTIFS('Kapazitäten'!$A$4:$A$103,G92,'Kapazitäten'!$B$4:$B$103,H92)=0,"Kapazität fehlt",IF(IFERROR(SUMIFS($K$4:$K$103,$G$4:$G$103,G92,$H$4:$H$103,H92,$L$4:$L$103,"&lt;&gt;Erledigt"),0)&gt;IFERROR(SUMIFS('Kapazitäten'!$F$4:$F$103,'Kapazitäten'!$A$4:$A$103,G92,'Kapazitäten'!$B$4:$B$103,H92),0),"Engpass","Im Plan")))))</f>
        <v/>
      </c>
    </row>
    <row r="93">
      <c r="A93" s="20" t="n"/>
      <c r="B93" s="20" t="n"/>
      <c r="C93" s="20" t="n"/>
      <c r="D93" s="21" t="n"/>
      <c r="E93" s="42" t="n"/>
      <c r="F93" s="23" t="n"/>
      <c r="G93" s="24" t="n"/>
      <c r="H93" s="20" t="n"/>
      <c r="I93" s="20" t="n"/>
      <c r="J93" s="20" t="n"/>
      <c r="K93" s="27">
        <f>IF(A93="","",IF(OR(D93="",E93="",F93=""),"",IFERROR(E93+D93*F93/60,"")))</f>
        <v/>
      </c>
      <c r="L93" s="20" t="n"/>
      <c r="M93" s="28">
        <f>IF(A93="","",IF(OR(B93="",C93="",D93="",E93="",F93="",G93="",H93="",I93="",J93="",L93=""),"Eingabe prüfen",IF(L93="Erledigt","Erledigt",IF(COUNTIFS('Kapazitäten'!$A$4:$A$103,G93,'Kapazitäten'!$B$4:$B$103,H93)=0,"Kapazität fehlt",IF(IFERROR(SUMIFS($K$4:$K$103,$G$4:$G$103,G93,$H$4:$H$103,H93,$L$4:$L$103,"&lt;&gt;Erledigt"),0)&gt;IFERROR(SUMIFS('Kapazitäten'!$F$4:$F$103,'Kapazitäten'!$A$4:$A$103,G93,'Kapazitäten'!$B$4:$B$103,H93),0),"Engpass","Im Plan")))))</f>
        <v/>
      </c>
    </row>
    <row r="94">
      <c r="A94" s="20" t="n"/>
      <c r="B94" s="20" t="n"/>
      <c r="C94" s="20" t="n"/>
      <c r="D94" s="21" t="n"/>
      <c r="E94" s="42" t="n"/>
      <c r="F94" s="23" t="n"/>
      <c r="G94" s="24" t="n"/>
      <c r="H94" s="20" t="n"/>
      <c r="I94" s="20" t="n"/>
      <c r="J94" s="20" t="n"/>
      <c r="K94" s="25">
        <f>IF(A94="","",IF(OR(D94="",E94="",F94=""),"",IFERROR(E94+D94*F94/60,"")))</f>
        <v/>
      </c>
      <c r="L94" s="20" t="n"/>
      <c r="M94" s="26">
        <f>IF(A94="","",IF(OR(B94="",C94="",D94="",E94="",F94="",G94="",H94="",I94="",J94="",L94=""),"Eingabe prüfen",IF(L94="Erledigt","Erledigt",IF(COUNTIFS('Kapazitäten'!$A$4:$A$103,G94,'Kapazitäten'!$B$4:$B$103,H94)=0,"Kapazität fehlt",IF(IFERROR(SUMIFS($K$4:$K$103,$G$4:$G$103,G94,$H$4:$H$103,H94,$L$4:$L$103,"&lt;&gt;Erledigt"),0)&gt;IFERROR(SUMIFS('Kapazitäten'!$F$4:$F$103,'Kapazitäten'!$A$4:$A$103,G94,'Kapazitäten'!$B$4:$B$103,H94),0),"Engpass","Im Plan")))))</f>
        <v/>
      </c>
    </row>
    <row r="95">
      <c r="A95" s="20" t="n"/>
      <c r="B95" s="20" t="n"/>
      <c r="C95" s="20" t="n"/>
      <c r="D95" s="21" t="n"/>
      <c r="E95" s="42" t="n"/>
      <c r="F95" s="23" t="n"/>
      <c r="G95" s="24" t="n"/>
      <c r="H95" s="20" t="n"/>
      <c r="I95" s="20" t="n"/>
      <c r="J95" s="20" t="n"/>
      <c r="K95" s="27">
        <f>IF(A95="","",IF(OR(D95="",E95="",F95=""),"",IFERROR(E95+D95*F95/60,"")))</f>
        <v/>
      </c>
      <c r="L95" s="20" t="n"/>
      <c r="M95" s="28">
        <f>IF(A95="","",IF(OR(B95="",C95="",D95="",E95="",F95="",G95="",H95="",I95="",J95="",L95=""),"Eingabe prüfen",IF(L95="Erledigt","Erledigt",IF(COUNTIFS('Kapazitäten'!$A$4:$A$103,G95,'Kapazitäten'!$B$4:$B$103,H95)=0,"Kapazität fehlt",IF(IFERROR(SUMIFS($K$4:$K$103,$G$4:$G$103,G95,$H$4:$H$103,H95,$L$4:$L$103,"&lt;&gt;Erledigt"),0)&gt;IFERROR(SUMIFS('Kapazitäten'!$F$4:$F$103,'Kapazitäten'!$A$4:$A$103,G95,'Kapazitäten'!$B$4:$B$103,H95),0),"Engpass","Im Plan")))))</f>
        <v/>
      </c>
    </row>
    <row r="96">
      <c r="A96" s="20" t="n"/>
      <c r="B96" s="20" t="n"/>
      <c r="C96" s="20" t="n"/>
      <c r="D96" s="21" t="n"/>
      <c r="E96" s="42" t="n"/>
      <c r="F96" s="23" t="n"/>
      <c r="G96" s="24" t="n"/>
      <c r="H96" s="20" t="n"/>
      <c r="I96" s="20" t="n"/>
      <c r="J96" s="20" t="n"/>
      <c r="K96" s="25">
        <f>IF(A96="","",IF(OR(D96="",E96="",F96=""),"",IFERROR(E96+D96*F96/60,"")))</f>
        <v/>
      </c>
      <c r="L96" s="20" t="n"/>
      <c r="M96" s="26">
        <f>IF(A96="","",IF(OR(B96="",C96="",D96="",E96="",F96="",G96="",H96="",I96="",J96="",L96=""),"Eingabe prüfen",IF(L96="Erledigt","Erledigt",IF(COUNTIFS('Kapazitäten'!$A$4:$A$103,G96,'Kapazitäten'!$B$4:$B$103,H96)=0,"Kapazität fehlt",IF(IFERROR(SUMIFS($K$4:$K$103,$G$4:$G$103,G96,$H$4:$H$103,H96,$L$4:$L$103,"&lt;&gt;Erledigt"),0)&gt;IFERROR(SUMIFS('Kapazitäten'!$F$4:$F$103,'Kapazitäten'!$A$4:$A$103,G96,'Kapazitäten'!$B$4:$B$103,H96),0),"Engpass","Im Plan")))))</f>
        <v/>
      </c>
    </row>
    <row r="97">
      <c r="A97" s="20" t="n"/>
      <c r="B97" s="20" t="n"/>
      <c r="C97" s="20" t="n"/>
      <c r="D97" s="21" t="n"/>
      <c r="E97" s="42" t="n"/>
      <c r="F97" s="23" t="n"/>
      <c r="G97" s="24" t="n"/>
      <c r="H97" s="20" t="n"/>
      <c r="I97" s="20" t="n"/>
      <c r="J97" s="20" t="n"/>
      <c r="K97" s="27">
        <f>IF(A97="","",IF(OR(D97="",E97="",F97=""),"",IFERROR(E97+D97*F97/60,"")))</f>
        <v/>
      </c>
      <c r="L97" s="20" t="n"/>
      <c r="M97" s="28">
        <f>IF(A97="","",IF(OR(B97="",C97="",D97="",E97="",F97="",G97="",H97="",I97="",J97="",L97=""),"Eingabe prüfen",IF(L97="Erledigt","Erledigt",IF(COUNTIFS('Kapazitäten'!$A$4:$A$103,G97,'Kapazitäten'!$B$4:$B$103,H97)=0,"Kapazität fehlt",IF(IFERROR(SUMIFS($K$4:$K$103,$G$4:$G$103,G97,$H$4:$H$103,H97,$L$4:$L$103,"&lt;&gt;Erledigt"),0)&gt;IFERROR(SUMIFS('Kapazitäten'!$F$4:$F$103,'Kapazitäten'!$A$4:$A$103,G97,'Kapazitäten'!$B$4:$B$103,H97),0),"Engpass","Im Plan")))))</f>
        <v/>
      </c>
    </row>
    <row r="98">
      <c r="A98" s="20" t="n"/>
      <c r="B98" s="20" t="n"/>
      <c r="C98" s="20" t="n"/>
      <c r="D98" s="21" t="n"/>
      <c r="E98" s="42" t="n"/>
      <c r="F98" s="23" t="n"/>
      <c r="G98" s="24" t="n"/>
      <c r="H98" s="20" t="n"/>
      <c r="I98" s="20" t="n"/>
      <c r="J98" s="20" t="n"/>
      <c r="K98" s="25">
        <f>IF(A98="","",IF(OR(D98="",E98="",F98=""),"",IFERROR(E98+D98*F98/60,"")))</f>
        <v/>
      </c>
      <c r="L98" s="20" t="n"/>
      <c r="M98" s="26">
        <f>IF(A98="","",IF(OR(B98="",C98="",D98="",E98="",F98="",G98="",H98="",I98="",J98="",L98=""),"Eingabe prüfen",IF(L98="Erledigt","Erledigt",IF(COUNTIFS('Kapazitäten'!$A$4:$A$103,G98,'Kapazitäten'!$B$4:$B$103,H98)=0,"Kapazität fehlt",IF(IFERROR(SUMIFS($K$4:$K$103,$G$4:$G$103,G98,$H$4:$H$103,H98,$L$4:$L$103,"&lt;&gt;Erledigt"),0)&gt;IFERROR(SUMIFS('Kapazitäten'!$F$4:$F$103,'Kapazitäten'!$A$4:$A$103,G98,'Kapazitäten'!$B$4:$B$103,H98),0),"Engpass","Im Plan")))))</f>
        <v/>
      </c>
    </row>
    <row r="99">
      <c r="A99" s="20" t="n"/>
      <c r="B99" s="20" t="n"/>
      <c r="C99" s="20" t="n"/>
      <c r="D99" s="21" t="n"/>
      <c r="E99" s="42" t="n"/>
      <c r="F99" s="23" t="n"/>
      <c r="G99" s="24" t="n"/>
      <c r="H99" s="20" t="n"/>
      <c r="I99" s="20" t="n"/>
      <c r="J99" s="20" t="n"/>
      <c r="K99" s="27">
        <f>IF(A99="","",IF(OR(D99="",E99="",F99=""),"",IFERROR(E99+D99*F99/60,"")))</f>
        <v/>
      </c>
      <c r="L99" s="20" t="n"/>
      <c r="M99" s="28">
        <f>IF(A99="","",IF(OR(B99="",C99="",D99="",E99="",F99="",G99="",H99="",I99="",J99="",L99=""),"Eingabe prüfen",IF(L99="Erledigt","Erledigt",IF(COUNTIFS('Kapazitäten'!$A$4:$A$103,G99,'Kapazitäten'!$B$4:$B$103,H99)=0,"Kapazität fehlt",IF(IFERROR(SUMIFS($K$4:$K$103,$G$4:$G$103,G99,$H$4:$H$103,H99,$L$4:$L$103,"&lt;&gt;Erledigt"),0)&gt;IFERROR(SUMIFS('Kapazitäten'!$F$4:$F$103,'Kapazitäten'!$A$4:$A$103,G99,'Kapazitäten'!$B$4:$B$103,H99),0),"Engpass","Im Plan")))))</f>
        <v/>
      </c>
    </row>
    <row r="100">
      <c r="A100" s="20" t="n"/>
      <c r="B100" s="20" t="n"/>
      <c r="C100" s="20" t="n"/>
      <c r="D100" s="21" t="n"/>
      <c r="E100" s="42" t="n"/>
      <c r="F100" s="23" t="n"/>
      <c r="G100" s="24" t="n"/>
      <c r="H100" s="20" t="n"/>
      <c r="I100" s="20" t="n"/>
      <c r="J100" s="20" t="n"/>
      <c r="K100" s="25">
        <f>IF(A100="","",IF(OR(D100="",E100="",F100=""),"",IFERROR(E100+D100*F100/60,"")))</f>
        <v/>
      </c>
      <c r="L100" s="20" t="n"/>
      <c r="M100" s="26">
        <f>IF(A100="","",IF(OR(B100="",C100="",D100="",E100="",F100="",G100="",H100="",I100="",J100="",L100=""),"Eingabe prüfen",IF(L100="Erledigt","Erledigt",IF(COUNTIFS('Kapazitäten'!$A$4:$A$103,G100,'Kapazitäten'!$B$4:$B$103,H100)=0,"Kapazität fehlt",IF(IFERROR(SUMIFS($K$4:$K$103,$G$4:$G$103,G100,$H$4:$H$103,H100,$L$4:$L$103,"&lt;&gt;Erledigt"),0)&gt;IFERROR(SUMIFS('Kapazitäten'!$F$4:$F$103,'Kapazitäten'!$A$4:$A$103,G100,'Kapazitäten'!$B$4:$B$103,H100),0),"Engpass","Im Plan")))))</f>
        <v/>
      </c>
    </row>
    <row r="101">
      <c r="A101" s="20" t="n"/>
      <c r="B101" s="20" t="n"/>
      <c r="C101" s="20" t="n"/>
      <c r="D101" s="21" t="n"/>
      <c r="E101" s="42" t="n"/>
      <c r="F101" s="23" t="n"/>
      <c r="G101" s="24" t="n"/>
      <c r="H101" s="20" t="n"/>
      <c r="I101" s="20" t="n"/>
      <c r="J101" s="20" t="n"/>
      <c r="K101" s="27">
        <f>IF(A101="","",IF(OR(D101="",E101="",F101=""),"",IFERROR(E101+D101*F101/60,"")))</f>
        <v/>
      </c>
      <c r="L101" s="20" t="n"/>
      <c r="M101" s="28">
        <f>IF(A101="","",IF(OR(B101="",C101="",D101="",E101="",F101="",G101="",H101="",I101="",J101="",L101=""),"Eingabe prüfen",IF(L101="Erledigt","Erledigt",IF(COUNTIFS('Kapazitäten'!$A$4:$A$103,G101,'Kapazitäten'!$B$4:$B$103,H101)=0,"Kapazität fehlt",IF(IFERROR(SUMIFS($K$4:$K$103,$G$4:$G$103,G101,$H$4:$H$103,H101,$L$4:$L$103,"&lt;&gt;Erledigt"),0)&gt;IFERROR(SUMIFS('Kapazitäten'!$F$4:$F$103,'Kapazitäten'!$A$4:$A$103,G101,'Kapazitäten'!$B$4:$B$103,H101),0),"Engpass","Im Plan")))))</f>
        <v/>
      </c>
    </row>
    <row r="102">
      <c r="A102" s="20" t="n"/>
      <c r="B102" s="20" t="n"/>
      <c r="C102" s="20" t="n"/>
      <c r="D102" s="21" t="n"/>
      <c r="E102" s="42" t="n"/>
      <c r="F102" s="23" t="n"/>
      <c r="G102" s="24" t="n"/>
      <c r="H102" s="20" t="n"/>
      <c r="I102" s="20" t="n"/>
      <c r="J102" s="20" t="n"/>
      <c r="K102" s="25">
        <f>IF(A102="","",IF(OR(D102="",E102="",F102=""),"",IFERROR(E102+D102*F102/60,"")))</f>
        <v/>
      </c>
      <c r="L102" s="20" t="n"/>
      <c r="M102" s="26">
        <f>IF(A102="","",IF(OR(B102="",C102="",D102="",E102="",F102="",G102="",H102="",I102="",J102="",L102=""),"Eingabe prüfen",IF(L102="Erledigt","Erledigt",IF(COUNTIFS('Kapazitäten'!$A$4:$A$103,G102,'Kapazitäten'!$B$4:$B$103,H102)=0,"Kapazität fehlt",IF(IFERROR(SUMIFS($K$4:$K$103,$G$4:$G$103,G102,$H$4:$H$103,H102,$L$4:$L$103,"&lt;&gt;Erledigt"),0)&gt;IFERROR(SUMIFS('Kapazitäten'!$F$4:$F$103,'Kapazitäten'!$A$4:$A$103,G102,'Kapazitäten'!$B$4:$B$103,H102),0),"Engpass","Im Plan")))))</f>
        <v/>
      </c>
    </row>
    <row r="103">
      <c r="A103" s="20" t="n"/>
      <c r="B103" s="20" t="n"/>
      <c r="C103" s="20" t="n"/>
      <c r="D103" s="21" t="n"/>
      <c r="E103" s="42" t="n"/>
      <c r="F103" s="23" t="n"/>
      <c r="G103" s="24" t="n"/>
      <c r="H103" s="20" t="n"/>
      <c r="I103" s="20" t="n"/>
      <c r="J103" s="20" t="n"/>
      <c r="K103" s="27">
        <f>IF(A103="","",IF(OR(D103="",E103="",F103=""),"",IFERROR(E103+D103*F103/60,"")))</f>
        <v/>
      </c>
      <c r="L103" s="20" t="n"/>
      <c r="M103" s="28">
        <f>IF(A103="","",IF(OR(B103="",C103="",D103="",E103="",F103="",G103="",H103="",I103="",J103="",L103=""),"Eingabe prüfen",IF(L103="Erledigt","Erledigt",IF(COUNTIFS('Kapazitäten'!$A$4:$A$103,G103,'Kapazitäten'!$B$4:$B$103,H103)=0,"Kapazität fehlt",IF(IFERROR(SUMIFS($K$4:$K$103,$G$4:$G$103,G103,$H$4:$H$103,H103,$L$4:$L$103,"&lt;&gt;Erledigt"),0)&gt;IFERROR(SUMIFS('Kapazitäten'!$F$4:$F$103,'Kapazitäten'!$A$4:$A$103,G103,'Kapazitäten'!$B$4:$B$103,H103),0),"Engpass","Im Plan")))))</f>
        <v/>
      </c>
    </row>
  </sheetData>
  <autoFilter ref="A3:M103"/>
  <mergeCells count="1">
    <mergeCell ref="A1:M1"/>
  </mergeCells>
  <conditionalFormatting sqref="A4:A103">
    <cfRule type="expression" priority="1" dxfId="0">
      <formula>AND($A4&lt;&gt;"",COUNTIF($A$4:$A$103,$A4)&gt;1)</formula>
    </cfRule>
  </conditionalFormatting>
  <conditionalFormatting sqref="M4:M103">
    <cfRule type="expression" priority="2" dxfId="0">
      <formula>$M4="Engpass"</formula>
    </cfRule>
    <cfRule type="expression" priority="3" dxfId="1">
      <formula>$M4="Im Plan"</formula>
    </cfRule>
    <cfRule type="expression" priority="4" dxfId="2">
      <formula>OR($M4="Kapazität fehlt",$M4="Eingabe prüfen")</formula>
    </cfRule>
  </conditionalFormatting>
  <dataValidations count="8">
    <dataValidation sqref="D4:D103" showDropDown="0" showInputMessage="0" showErrorMessage="1" allowBlank="0" errorTitle="Menge prüfen" error="Plausibilitätsbereich: 1 bis 1.000.000 Stück." type="whole" errorStyle="warning" operator="between">
      <formula1>1</formula1>
      <formula2>1000000</formula2>
    </dataValidation>
    <dataValidation sqref="E4:E103" showDropDown="0" showInputMessage="0" showErrorMessage="1" allowBlank="0" errorTitle="Rüstzeit prüfen" error="Plausibilitätsbereich: 0 bis 200 Stunden." type="decimal" errorStyle="warning" operator="between">
      <formula1>0</formula1>
      <formula2>200</formula2>
    </dataValidation>
    <dataValidation sqref="F4:F103" showDropDown="0" showInputMessage="0" showErrorMessage="1" allowBlank="0" errorTitle="Laufzeit prüfen" error="Plausibilitätsbereich: größer 0 bis 1.440 Minuten je Stück." type="decimal" errorStyle="warning" operator="between">
      <formula1>0.01</formula1>
      <formula2>1440</formula2>
    </dataValidation>
    <dataValidation sqref="G4:G103" showDropDown="0" showInputMessage="0" showErrorMessage="1" allowBlank="0" errorTitle="Planmonat prüfen" error="Bitte nach Möglichkeit den ersten Kalendertag des Planmonats verwenden." type="custom" errorStyle="warning">
      <formula1>=OR(G4="",AND(ISNUMBER(G4),DAY(G4)=1,G4&gt;=DATE(YEAR(TODAY())-1,1,1),G4&lt;=DATE(YEAR(TODAY())+5,12,31)))</formula1>
    </dataValidation>
    <dataValidation sqref="H4:H103" showDropDown="0" showInputMessage="0" showErrorMessage="1" allowBlank="0" errorTitle="Ungültige Anlage" error="Bitte einen Wert aus der Anlagenliste auswählen." type="list">
      <formula1>'Parameter'!$A$5:$A$8</formula1>
    </dataValidation>
    <dataValidation sqref="I4:I103" showDropDown="0" showInputMessage="0" showErrorMessage="1" allowBlank="0" errorTitle="Ungültige Priorität" error="Bitte Hoch, Mittel oder Niedrig auswählen." type="list">
      <formula1>'Parameter'!$E$5:$E$7</formula1>
    </dataValidation>
    <dataValidation sqref="J4:J103" showDropDown="0" showInputMessage="0" showErrorMessage="1" allowBlank="0" errorTitle="Ungültige Rolle" error="Bitte eine fiktive Verantwortungsrolle aus der Liste auswählen." type="list">
      <formula1>'Parameter'!$G$5:$G$8</formula1>
    </dataValidation>
    <dataValidation sqref="L4:L103" showDropDown="0" showInputMessage="0" showErrorMessage="1" allowBlank="0" errorTitle="Ungültiger Status" error="Bitte einen Status aus der festen Auswahlliste verwenden." type="list">
      <formula1>'Parameter'!$I$5:$I$9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J10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20" customWidth="1" min="3" max="3"/>
    <col width="19" customWidth="1" min="4" max="4"/>
    <col width="21" customWidth="1" min="5" max="5"/>
    <col width="25" customWidth="1" min="6" max="6"/>
    <col width="18" customWidth="1" min="7" max="7"/>
    <col width="19" customWidth="1" min="8" max="8"/>
    <col width="14" customWidth="1" min="9" max="9"/>
    <col width="20" customWidth="1" min="10" max="10"/>
  </cols>
  <sheetData>
    <row r="1" ht="28" customHeight="1">
      <c r="A1" s="1" t="inlineStr">
        <is>
          <t>Kapazitäten – fiktive Anlagenplanung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 ht="42" customHeight="1">
      <c r="A2" s="3" t="inlineStr">
        <is>
          <t>Zweck: verfügbare Monatskapazität je Anlage erfassen und mit dem Auftragsbedarf vergleichen.</t>
        </is>
      </c>
      <c r="D2" s="3" t="inlineStr">
        <is>
          <t>Datenquelle: manuelle Schicht- und Zusatzkapazitätsannahmen.</t>
        </is>
      </c>
      <c r="G2" s="3" t="inlineStr">
        <is>
          <t>Sichtbares Ergebnis: Unterdeckung, Auslastung und planerische Bewertung.</t>
        </is>
      </c>
    </row>
    <row r="3" ht="34" customHeight="1">
      <c r="A3" s="13" t="inlineStr">
        <is>
          <t>Zeitraum</t>
        </is>
      </c>
      <c r="B3" s="13" t="inlineStr">
        <is>
          <t>Anlage</t>
        </is>
      </c>
      <c r="C3" s="13" t="inlineStr">
        <is>
          <t>Geplante Schichten</t>
        </is>
      </c>
      <c r="D3" s="13" t="inlineStr">
        <is>
          <t>Netto-h je Schicht</t>
        </is>
      </c>
      <c r="E3" s="13" t="inlineStr">
        <is>
          <t>Zusatzkapazität [h]</t>
        </is>
      </c>
      <c r="F3" s="13" t="inlineStr">
        <is>
          <t>Verfügbare Kapazität [h]</t>
        </is>
      </c>
      <c r="G3" s="13" t="inlineStr">
        <is>
          <t>Planbedarf [h]</t>
        </is>
      </c>
      <c r="H3" s="13" t="inlineStr">
        <is>
          <t>Unterdeckung [h]</t>
        </is>
      </c>
      <c r="I3" s="13" t="inlineStr">
        <is>
          <t>Auslastung</t>
        </is>
      </c>
      <c r="J3" s="13" t="inlineStr">
        <is>
          <t>Bewertung</t>
        </is>
      </c>
    </row>
    <row r="4">
      <c r="A4" s="24" t="n">
        <v>46266</v>
      </c>
      <c r="B4" s="20" t="inlineStr">
        <is>
          <t>Fräszentrum F-17</t>
        </is>
      </c>
      <c r="C4" s="29" t="n">
        <v>30</v>
      </c>
      <c r="D4" s="30" t="n">
        <v>8</v>
      </c>
      <c r="E4" s="30" t="n">
        <v>0</v>
      </c>
      <c r="F4" s="25">
        <f>IF(OR(A4="",B4="",C4="",D4=""),"",IFERROR(C4*D4+IF(E4="",0,E4),""))</f>
        <v/>
      </c>
      <c r="G4" s="25">
        <f>IF(OR(A4="",B4=""),"",IFERROR(SUMIFS('Aufträge'!$K$4:$K$103,'Aufträge'!$G$4:$G$103,A4,'Aufträge'!$H$4:$H$103,B4,'Aufträge'!$L$4:$L$103,"&lt;&gt;Erledigt"),0))</f>
        <v/>
      </c>
      <c r="H4" s="25">
        <f>IF(OR(F4="",G4=""),"",MAX(0,G4-F4))</f>
        <v/>
      </c>
      <c r="I4" s="31">
        <f>IF(OR(F4="",G4=""),"",IFERROR(G4/F4,""))</f>
        <v/>
      </c>
      <c r="J4" s="26">
        <f>IF(AND(A4="",B4=""),"",IF(OR(A4="",B4="",C4="",D4=""),"Eingabe prüfen",IF(I4&gt;1,"Unterdeckung",IF(I4&gt;='Parameter'!$B$13,"Nahe Grenze","Reserve"))))</f>
        <v/>
      </c>
    </row>
    <row r="5">
      <c r="A5" s="24" t="n">
        <v>46296</v>
      </c>
      <c r="B5" s="20" t="inlineStr">
        <is>
          <t>Fräszentrum F-17</t>
        </is>
      </c>
      <c r="C5" s="29" t="n">
        <v>30</v>
      </c>
      <c r="D5" s="30" t="n">
        <v>8</v>
      </c>
      <c r="E5" s="30" t="n">
        <v>0</v>
      </c>
      <c r="F5" s="27">
        <f>IF(OR(A5="",B5="",C5="",D5=""),"",IFERROR(C5*D5+IF(E5="",0,E5),""))</f>
        <v/>
      </c>
      <c r="G5" s="27">
        <f>IF(OR(A5="",B5=""),"",IFERROR(SUMIFS('Aufträge'!$K$4:$K$103,'Aufträge'!$G$4:$G$103,A5,'Aufträge'!$H$4:$H$103,B5,'Aufträge'!$L$4:$L$103,"&lt;&gt;Erledigt"),0))</f>
        <v/>
      </c>
      <c r="H5" s="27">
        <f>IF(OR(F5="",G5=""),"",MAX(0,G5-F5))</f>
        <v/>
      </c>
      <c r="I5" s="32">
        <f>IF(OR(F5="",G5=""),"",IFERROR(G5/F5,""))</f>
        <v/>
      </c>
      <c r="J5" s="28">
        <f>IF(AND(A5="",B5=""),"",IF(OR(A5="",B5="",C5="",D5=""),"Eingabe prüfen",IF(I5&gt;1,"Unterdeckung",IF(I5&gt;='Parameter'!$B$13,"Nahe Grenze","Reserve"))))</f>
        <v/>
      </c>
    </row>
    <row r="6">
      <c r="A6" s="24" t="n">
        <v>46327</v>
      </c>
      <c r="B6" s="20" t="inlineStr">
        <is>
          <t>Fräszentrum F-17</t>
        </is>
      </c>
      <c r="C6" s="29" t="n">
        <v>14</v>
      </c>
      <c r="D6" s="30" t="n">
        <v>7.5</v>
      </c>
      <c r="E6" s="30" t="n">
        <v>5</v>
      </c>
      <c r="F6" s="25">
        <f>IF(OR(A6="",B6="",C6="",D6=""),"",IFERROR(C6*D6+IF(E6="",0,E6),""))</f>
        <v/>
      </c>
      <c r="G6" s="25">
        <f>IF(OR(A6="",B6=""),"",IFERROR(SUMIFS('Aufträge'!$K$4:$K$103,'Aufträge'!$G$4:$G$103,A6,'Aufträge'!$H$4:$H$103,B6,'Aufträge'!$L$4:$L$103,"&lt;&gt;Erledigt"),0))</f>
        <v/>
      </c>
      <c r="H6" s="25">
        <f>IF(OR(F6="",G6=""),"",MAX(0,G6-F6))</f>
        <v/>
      </c>
      <c r="I6" s="31">
        <f>IF(OR(F6="",G6=""),"",IFERROR(G6/F6,""))</f>
        <v/>
      </c>
      <c r="J6" s="26">
        <f>IF(AND(A6="",B6=""),"",IF(OR(A6="",B6="",C6="",D6=""),"Eingabe prüfen",IF(I6&gt;1,"Unterdeckung",IF(I6&gt;='Parameter'!$B$13,"Nahe Grenze","Reserve"))))</f>
        <v/>
      </c>
    </row>
    <row r="7">
      <c r="A7" s="24" t="n">
        <v>46357</v>
      </c>
      <c r="B7" s="20" t="inlineStr">
        <is>
          <t>Fräszentrum F-17</t>
        </is>
      </c>
      <c r="C7" s="29" t="n">
        <v>29</v>
      </c>
      <c r="D7" s="30" t="n">
        <v>8</v>
      </c>
      <c r="E7" s="30" t="n">
        <v>18</v>
      </c>
      <c r="F7" s="27">
        <f>IF(OR(A7="",B7="",C7="",D7=""),"",IFERROR(C7*D7+IF(E7="",0,E7),""))</f>
        <v/>
      </c>
      <c r="G7" s="27">
        <f>IF(OR(A7="",B7=""),"",IFERROR(SUMIFS('Aufträge'!$K$4:$K$103,'Aufträge'!$G$4:$G$103,A7,'Aufträge'!$H$4:$H$103,B7,'Aufträge'!$L$4:$L$103,"&lt;&gt;Erledigt"),0))</f>
        <v/>
      </c>
      <c r="H7" s="27">
        <f>IF(OR(F7="",G7=""),"",MAX(0,G7-F7))</f>
        <v/>
      </c>
      <c r="I7" s="32">
        <f>IF(OR(F7="",G7=""),"",IFERROR(G7/F7,""))</f>
        <v/>
      </c>
      <c r="J7" s="28">
        <f>IF(AND(A7="",B7=""),"",IF(OR(A7="",B7="",C7="",D7=""),"Eingabe prüfen",IF(I7&gt;1,"Unterdeckung",IF(I7&gt;='Parameter'!$B$13,"Nahe Grenze","Reserve"))))</f>
        <v/>
      </c>
    </row>
    <row r="8">
      <c r="A8" s="24" t="n">
        <v>46388</v>
      </c>
      <c r="B8" s="20" t="inlineStr">
        <is>
          <t>Fräszentrum F-17</t>
        </is>
      </c>
      <c r="C8" s="29" t="n">
        <v>30</v>
      </c>
      <c r="D8" s="30" t="n">
        <v>8</v>
      </c>
      <c r="E8" s="30" t="n">
        <v>0</v>
      </c>
      <c r="F8" s="25">
        <f>IF(OR(A8="",B8="",C8="",D8=""),"",IFERROR(C8*D8+IF(E8="",0,E8),""))</f>
        <v/>
      </c>
      <c r="G8" s="25">
        <f>IF(OR(A8="",B8=""),"",IFERROR(SUMIFS('Aufträge'!$K$4:$K$103,'Aufträge'!$G$4:$G$103,A8,'Aufträge'!$H$4:$H$103,B8,'Aufträge'!$L$4:$L$103,"&lt;&gt;Erledigt"),0))</f>
        <v/>
      </c>
      <c r="H8" s="25">
        <f>IF(OR(F8="",G8=""),"",MAX(0,G8-F8))</f>
        <v/>
      </c>
      <c r="I8" s="31">
        <f>IF(OR(F8="",G8=""),"",IFERROR(G8/F8,""))</f>
        <v/>
      </c>
      <c r="J8" s="26">
        <f>IF(AND(A8="",B8=""),"",IF(OR(A8="",B8="",C8="",D8=""),"Eingabe prüfen",IF(I8&gt;1,"Unterdeckung",IF(I8&gt;='Parameter'!$B$13,"Nahe Grenze","Reserve"))))</f>
        <v/>
      </c>
    </row>
    <row r="9">
      <c r="A9" s="24" t="n">
        <v>46419</v>
      </c>
      <c r="B9" s="20" t="inlineStr">
        <is>
          <t>Fräszentrum F-17</t>
        </is>
      </c>
      <c r="C9" s="29" t="n">
        <v>30</v>
      </c>
      <c r="D9" s="30" t="n">
        <v>8</v>
      </c>
      <c r="E9" s="30" t="n">
        <v>0</v>
      </c>
      <c r="F9" s="27">
        <f>IF(OR(A9="",B9="",C9="",D9=""),"",IFERROR(C9*D9+IF(E9="",0,E9),""))</f>
        <v/>
      </c>
      <c r="G9" s="27">
        <f>IF(OR(A9="",B9=""),"",IFERROR(SUMIFS('Aufträge'!$K$4:$K$103,'Aufträge'!$G$4:$G$103,A9,'Aufträge'!$H$4:$H$103,B9,'Aufträge'!$L$4:$L$103,"&lt;&gt;Erledigt"),0))</f>
        <v/>
      </c>
      <c r="H9" s="27">
        <f>IF(OR(F9="",G9=""),"",MAX(0,G9-F9))</f>
        <v/>
      </c>
      <c r="I9" s="32">
        <f>IF(OR(F9="",G9=""),"",IFERROR(G9/F9,""))</f>
        <v/>
      </c>
      <c r="J9" s="28">
        <f>IF(AND(A9="",B9=""),"",IF(OR(A9="",B9="",C9="",D9=""),"Eingabe prüfen",IF(I9&gt;1,"Unterdeckung",IF(I9&gt;='Parameter'!$B$13,"Nahe Grenze","Reserve"))))</f>
        <v/>
      </c>
    </row>
    <row r="10">
      <c r="A10" s="24" t="n">
        <v>46266</v>
      </c>
      <c r="B10" s="20" t="inlineStr">
        <is>
          <t>Drehzentrum D-08</t>
        </is>
      </c>
      <c r="C10" s="29" t="n">
        <v>20</v>
      </c>
      <c r="D10" s="30" t="n">
        <v>8</v>
      </c>
      <c r="E10" s="30" t="n">
        <v>0</v>
      </c>
      <c r="F10" s="25">
        <f>IF(OR(A10="",B10="",C10="",D10=""),"",IFERROR(C10*D10+IF(E10="",0,E10),""))</f>
        <v/>
      </c>
      <c r="G10" s="25">
        <f>IF(OR(A10="",B10=""),"",IFERROR(SUMIFS('Aufträge'!$K$4:$K$103,'Aufträge'!$G$4:$G$103,A10,'Aufträge'!$H$4:$H$103,B10,'Aufträge'!$L$4:$L$103,"&lt;&gt;Erledigt"),0))</f>
        <v/>
      </c>
      <c r="H10" s="25">
        <f>IF(OR(F10="",G10=""),"",MAX(0,G10-F10))</f>
        <v/>
      </c>
      <c r="I10" s="31">
        <f>IF(OR(F10="",G10=""),"",IFERROR(G10/F10,""))</f>
        <v/>
      </c>
      <c r="J10" s="26">
        <f>IF(AND(A10="",B10=""),"",IF(OR(A10="",B10="",C10="",D10=""),"Eingabe prüfen",IF(I10&gt;1,"Unterdeckung",IF(I10&gt;='Parameter'!$B$13,"Nahe Grenze","Reserve"))))</f>
        <v/>
      </c>
    </row>
    <row r="11">
      <c r="A11" s="24" t="n">
        <v>46296</v>
      </c>
      <c r="B11" s="20" t="inlineStr">
        <is>
          <t>Laseranlage L-4</t>
        </is>
      </c>
      <c r="C11" s="29" t="n">
        <v>18</v>
      </c>
      <c r="D11" s="30" t="n">
        <v>8</v>
      </c>
      <c r="E11" s="30" t="n">
        <v>0</v>
      </c>
      <c r="F11" s="27">
        <f>IF(OR(A11="",B11="",C11="",D11=""),"",IFERROR(C11*D11+IF(E11="",0,E11),""))</f>
        <v/>
      </c>
      <c r="G11" s="27">
        <f>IF(OR(A11="",B11=""),"",IFERROR(SUMIFS('Aufträge'!$K$4:$K$103,'Aufträge'!$G$4:$G$103,A11,'Aufträge'!$H$4:$H$103,B11,'Aufträge'!$L$4:$L$103,"&lt;&gt;Erledigt"),0))</f>
        <v/>
      </c>
      <c r="H11" s="27">
        <f>IF(OR(F11="",G11=""),"",MAX(0,G11-F11))</f>
        <v/>
      </c>
      <c r="I11" s="32">
        <f>IF(OR(F11="",G11=""),"",IFERROR(G11/F11,""))</f>
        <v/>
      </c>
      <c r="J11" s="28">
        <f>IF(AND(A11="",B11=""),"",IF(OR(A11="",B11="",C11="",D11=""),"Eingabe prüfen",IF(I11&gt;1,"Unterdeckung",IF(I11&gt;='Parameter'!$B$13,"Nahe Grenze","Reserve"))))</f>
        <v/>
      </c>
    </row>
    <row r="12">
      <c r="A12" s="24" t="n">
        <v>46327</v>
      </c>
      <c r="B12" s="20" t="inlineStr">
        <is>
          <t>Montageplatz M-3</t>
        </is>
      </c>
      <c r="C12" s="29" t="n">
        <v>25</v>
      </c>
      <c r="D12" s="30" t="n">
        <v>8</v>
      </c>
      <c r="E12" s="30" t="n">
        <v>0</v>
      </c>
      <c r="F12" s="25">
        <f>IF(OR(A12="",B12="",C12="",D12=""),"",IFERROR(C12*D12+IF(E12="",0,E12),""))</f>
        <v/>
      </c>
      <c r="G12" s="25">
        <f>IF(OR(A12="",B12=""),"",IFERROR(SUMIFS('Aufträge'!$K$4:$K$103,'Aufträge'!$G$4:$G$103,A12,'Aufträge'!$H$4:$H$103,B12,'Aufträge'!$L$4:$L$103,"&lt;&gt;Erledigt"),0))</f>
        <v/>
      </c>
      <c r="H12" s="25">
        <f>IF(OR(F12="",G12=""),"",MAX(0,G12-F12))</f>
        <v/>
      </c>
      <c r="I12" s="31">
        <f>IF(OR(F12="",G12=""),"",IFERROR(G12/F12,""))</f>
        <v/>
      </c>
      <c r="J12" s="26">
        <f>IF(AND(A12="",B12=""),"",IF(OR(A12="",B12="",C12="",D12=""),"Eingabe prüfen",IF(I12&gt;1,"Unterdeckung",IF(I12&gt;='Parameter'!$B$13,"Nahe Grenze","Reserve"))))</f>
        <v/>
      </c>
    </row>
    <row r="13">
      <c r="A13" s="24" t="n">
        <v>46296</v>
      </c>
      <c r="B13" s="20" t="inlineStr">
        <is>
          <t>Drehzentrum D-08</t>
        </is>
      </c>
      <c r="C13" s="29" t="n">
        <v>22</v>
      </c>
      <c r="D13" s="30" t="n">
        <v>8</v>
      </c>
      <c r="E13" s="30" t="n">
        <v>0</v>
      </c>
      <c r="F13" s="27">
        <f>IF(OR(A13="",B13="",C13="",D13=""),"",IFERROR(C13*D13+IF(E13="",0,E13),""))</f>
        <v/>
      </c>
      <c r="G13" s="27">
        <f>IF(OR(A13="",B13=""),"",IFERROR(SUMIFS('Aufträge'!$K$4:$K$103,'Aufträge'!$G$4:$G$103,A13,'Aufträge'!$H$4:$H$103,B13,'Aufträge'!$L$4:$L$103,"&lt;&gt;Erledigt"),0))</f>
        <v/>
      </c>
      <c r="H13" s="27">
        <f>IF(OR(F13="",G13=""),"",MAX(0,G13-F13))</f>
        <v/>
      </c>
      <c r="I13" s="32">
        <f>IF(OR(F13="",G13=""),"",IFERROR(G13/F13,""))</f>
        <v/>
      </c>
      <c r="J13" s="28">
        <f>IF(AND(A13="",B13=""),"",IF(OR(A13="",B13="",C13="",D13=""),"Eingabe prüfen",IF(I13&gt;1,"Unterdeckung",IF(I13&gt;='Parameter'!$B$13,"Nahe Grenze","Reserve"))))</f>
        <v/>
      </c>
    </row>
    <row r="14">
      <c r="A14" s="24" t="n"/>
      <c r="B14" s="20" t="n"/>
      <c r="C14" s="29" t="n"/>
      <c r="D14" s="30" t="n"/>
      <c r="E14" s="30" t="n"/>
      <c r="F14" s="25">
        <f>IF(OR(A14="",B14="",C14="",D14=""),"",IFERROR(C14*D14+IF(E14="",0,E14),""))</f>
        <v/>
      </c>
      <c r="G14" s="25">
        <f>IF(OR(A14="",B14=""),"",IFERROR(SUMIFS('Aufträge'!$K$4:$K$103,'Aufträge'!$G$4:$G$103,A14,'Aufträge'!$H$4:$H$103,B14,'Aufträge'!$L$4:$L$103,"&lt;&gt;Erledigt"),0))</f>
        <v/>
      </c>
      <c r="H14" s="25">
        <f>IF(OR(F14="",G14=""),"",MAX(0,G14-F14))</f>
        <v/>
      </c>
      <c r="I14" s="31">
        <f>IF(OR(F14="",G14=""),"",IFERROR(G14/F14,""))</f>
        <v/>
      </c>
      <c r="J14" s="26">
        <f>IF(AND(A14="",B14=""),"",IF(OR(A14="",B14="",C14="",D14=""),"Eingabe prüfen",IF(I14&gt;1,"Unterdeckung",IF(I14&gt;='Parameter'!$B$13,"Nahe Grenze","Reserve"))))</f>
        <v/>
      </c>
    </row>
    <row r="15">
      <c r="A15" s="24" t="n"/>
      <c r="B15" s="20" t="n"/>
      <c r="C15" s="29" t="n"/>
      <c r="D15" s="30" t="n"/>
      <c r="E15" s="30" t="n"/>
      <c r="F15" s="27">
        <f>IF(OR(A15="",B15="",C15="",D15=""),"",IFERROR(C15*D15+IF(E15="",0,E15),""))</f>
        <v/>
      </c>
      <c r="G15" s="27">
        <f>IF(OR(A15="",B15=""),"",IFERROR(SUMIFS('Aufträge'!$K$4:$K$103,'Aufträge'!$G$4:$G$103,A15,'Aufträge'!$H$4:$H$103,B15,'Aufträge'!$L$4:$L$103,"&lt;&gt;Erledigt"),0))</f>
        <v/>
      </c>
      <c r="H15" s="27">
        <f>IF(OR(F15="",G15=""),"",MAX(0,G15-F15))</f>
        <v/>
      </c>
      <c r="I15" s="32">
        <f>IF(OR(F15="",G15=""),"",IFERROR(G15/F15,""))</f>
        <v/>
      </c>
      <c r="J15" s="28">
        <f>IF(AND(A15="",B15=""),"",IF(OR(A15="",B15="",C15="",D15=""),"Eingabe prüfen",IF(I15&gt;1,"Unterdeckung",IF(I15&gt;='Parameter'!$B$13,"Nahe Grenze","Reserve"))))</f>
        <v/>
      </c>
    </row>
    <row r="16">
      <c r="A16" s="24" t="n"/>
      <c r="B16" s="20" t="n"/>
      <c r="C16" s="29" t="n"/>
      <c r="D16" s="30" t="n"/>
      <c r="E16" s="30" t="n"/>
      <c r="F16" s="25">
        <f>IF(OR(A16="",B16="",C16="",D16=""),"",IFERROR(C16*D16+IF(E16="",0,E16),""))</f>
        <v/>
      </c>
      <c r="G16" s="25">
        <f>IF(OR(A16="",B16=""),"",IFERROR(SUMIFS('Aufträge'!$K$4:$K$103,'Aufträge'!$G$4:$G$103,A16,'Aufträge'!$H$4:$H$103,B16,'Aufträge'!$L$4:$L$103,"&lt;&gt;Erledigt"),0))</f>
        <v/>
      </c>
      <c r="H16" s="25">
        <f>IF(OR(F16="",G16=""),"",MAX(0,G16-F16))</f>
        <v/>
      </c>
      <c r="I16" s="31">
        <f>IF(OR(F16="",G16=""),"",IFERROR(G16/F16,""))</f>
        <v/>
      </c>
      <c r="J16" s="26">
        <f>IF(AND(A16="",B16=""),"",IF(OR(A16="",B16="",C16="",D16=""),"Eingabe prüfen",IF(I16&gt;1,"Unterdeckung",IF(I16&gt;='Parameter'!$B$13,"Nahe Grenze","Reserve"))))</f>
        <v/>
      </c>
    </row>
    <row r="17">
      <c r="A17" s="24" t="n"/>
      <c r="B17" s="20" t="n"/>
      <c r="C17" s="29" t="n"/>
      <c r="D17" s="30" t="n"/>
      <c r="E17" s="30" t="n"/>
      <c r="F17" s="27">
        <f>IF(OR(A17="",B17="",C17="",D17=""),"",IFERROR(C17*D17+IF(E17="",0,E17),""))</f>
        <v/>
      </c>
      <c r="G17" s="27">
        <f>IF(OR(A17="",B17=""),"",IFERROR(SUMIFS('Aufträge'!$K$4:$K$103,'Aufträge'!$G$4:$G$103,A17,'Aufträge'!$H$4:$H$103,B17,'Aufträge'!$L$4:$L$103,"&lt;&gt;Erledigt"),0))</f>
        <v/>
      </c>
      <c r="H17" s="27">
        <f>IF(OR(F17="",G17=""),"",MAX(0,G17-F17))</f>
        <v/>
      </c>
      <c r="I17" s="32">
        <f>IF(OR(F17="",G17=""),"",IFERROR(G17/F17,""))</f>
        <v/>
      </c>
      <c r="J17" s="28">
        <f>IF(AND(A17="",B17=""),"",IF(OR(A17="",B17="",C17="",D17=""),"Eingabe prüfen",IF(I17&gt;1,"Unterdeckung",IF(I17&gt;='Parameter'!$B$13,"Nahe Grenze","Reserve"))))</f>
        <v/>
      </c>
    </row>
    <row r="18">
      <c r="A18" s="24" t="n"/>
      <c r="B18" s="20" t="n"/>
      <c r="C18" s="29" t="n"/>
      <c r="D18" s="30" t="n"/>
      <c r="E18" s="30" t="n"/>
      <c r="F18" s="25">
        <f>IF(OR(A18="",B18="",C18="",D18=""),"",IFERROR(C18*D18+IF(E18="",0,E18),""))</f>
        <v/>
      </c>
      <c r="G18" s="25">
        <f>IF(OR(A18="",B18=""),"",IFERROR(SUMIFS('Aufträge'!$K$4:$K$103,'Aufträge'!$G$4:$G$103,A18,'Aufträge'!$H$4:$H$103,B18,'Aufträge'!$L$4:$L$103,"&lt;&gt;Erledigt"),0))</f>
        <v/>
      </c>
      <c r="H18" s="25">
        <f>IF(OR(F18="",G18=""),"",MAX(0,G18-F18))</f>
        <v/>
      </c>
      <c r="I18" s="31">
        <f>IF(OR(F18="",G18=""),"",IFERROR(G18/F18,""))</f>
        <v/>
      </c>
      <c r="J18" s="26">
        <f>IF(AND(A18="",B18=""),"",IF(OR(A18="",B18="",C18="",D18=""),"Eingabe prüfen",IF(I18&gt;1,"Unterdeckung",IF(I18&gt;='Parameter'!$B$13,"Nahe Grenze","Reserve"))))</f>
        <v/>
      </c>
    </row>
    <row r="19">
      <c r="A19" s="24" t="n"/>
      <c r="B19" s="20" t="n"/>
      <c r="C19" s="29" t="n"/>
      <c r="D19" s="30" t="n"/>
      <c r="E19" s="30" t="n"/>
      <c r="F19" s="27">
        <f>IF(OR(A19="",B19="",C19="",D19=""),"",IFERROR(C19*D19+IF(E19="",0,E19),""))</f>
        <v/>
      </c>
      <c r="G19" s="27">
        <f>IF(OR(A19="",B19=""),"",IFERROR(SUMIFS('Aufträge'!$K$4:$K$103,'Aufträge'!$G$4:$G$103,A19,'Aufträge'!$H$4:$H$103,B19,'Aufträge'!$L$4:$L$103,"&lt;&gt;Erledigt"),0))</f>
        <v/>
      </c>
      <c r="H19" s="27">
        <f>IF(OR(F19="",G19=""),"",MAX(0,G19-F19))</f>
        <v/>
      </c>
      <c r="I19" s="32">
        <f>IF(OR(F19="",G19=""),"",IFERROR(G19/F19,""))</f>
        <v/>
      </c>
      <c r="J19" s="28">
        <f>IF(AND(A19="",B19=""),"",IF(OR(A19="",B19="",C19="",D19=""),"Eingabe prüfen",IF(I19&gt;1,"Unterdeckung",IF(I19&gt;='Parameter'!$B$13,"Nahe Grenze","Reserve"))))</f>
        <v/>
      </c>
    </row>
    <row r="20">
      <c r="A20" s="24" t="n"/>
      <c r="B20" s="20" t="n"/>
      <c r="C20" s="29" t="n"/>
      <c r="D20" s="30" t="n"/>
      <c r="E20" s="30" t="n"/>
      <c r="F20" s="25">
        <f>IF(OR(A20="",B20="",C20="",D20=""),"",IFERROR(C20*D20+IF(E20="",0,E20),""))</f>
        <v/>
      </c>
      <c r="G20" s="25">
        <f>IF(OR(A20="",B20=""),"",IFERROR(SUMIFS('Aufträge'!$K$4:$K$103,'Aufträge'!$G$4:$G$103,A20,'Aufträge'!$H$4:$H$103,B20,'Aufträge'!$L$4:$L$103,"&lt;&gt;Erledigt"),0))</f>
        <v/>
      </c>
      <c r="H20" s="25">
        <f>IF(OR(F20="",G20=""),"",MAX(0,G20-F20))</f>
        <v/>
      </c>
      <c r="I20" s="31">
        <f>IF(OR(F20="",G20=""),"",IFERROR(G20/F20,""))</f>
        <v/>
      </c>
      <c r="J20" s="26">
        <f>IF(AND(A20="",B20=""),"",IF(OR(A20="",B20="",C20="",D20=""),"Eingabe prüfen",IF(I20&gt;1,"Unterdeckung",IF(I20&gt;='Parameter'!$B$13,"Nahe Grenze","Reserve"))))</f>
        <v/>
      </c>
    </row>
    <row r="21">
      <c r="A21" s="24" t="n"/>
      <c r="B21" s="20" t="n"/>
      <c r="C21" s="29" t="n"/>
      <c r="D21" s="30" t="n"/>
      <c r="E21" s="30" t="n"/>
      <c r="F21" s="27">
        <f>IF(OR(A21="",B21="",C21="",D21=""),"",IFERROR(C21*D21+IF(E21="",0,E21),""))</f>
        <v/>
      </c>
      <c r="G21" s="27">
        <f>IF(OR(A21="",B21=""),"",IFERROR(SUMIFS('Aufträge'!$K$4:$K$103,'Aufträge'!$G$4:$G$103,A21,'Aufträge'!$H$4:$H$103,B21,'Aufträge'!$L$4:$L$103,"&lt;&gt;Erledigt"),0))</f>
        <v/>
      </c>
      <c r="H21" s="27">
        <f>IF(OR(F21="",G21=""),"",MAX(0,G21-F21))</f>
        <v/>
      </c>
      <c r="I21" s="32">
        <f>IF(OR(F21="",G21=""),"",IFERROR(G21/F21,""))</f>
        <v/>
      </c>
      <c r="J21" s="28">
        <f>IF(AND(A21="",B21=""),"",IF(OR(A21="",B21="",C21="",D21=""),"Eingabe prüfen",IF(I21&gt;1,"Unterdeckung",IF(I21&gt;='Parameter'!$B$13,"Nahe Grenze","Reserve"))))</f>
        <v/>
      </c>
    </row>
    <row r="22">
      <c r="A22" s="24" t="n"/>
      <c r="B22" s="20" t="n"/>
      <c r="C22" s="29" t="n"/>
      <c r="D22" s="30" t="n"/>
      <c r="E22" s="30" t="n"/>
      <c r="F22" s="25">
        <f>IF(OR(A22="",B22="",C22="",D22=""),"",IFERROR(C22*D22+IF(E22="",0,E22),""))</f>
        <v/>
      </c>
      <c r="G22" s="25">
        <f>IF(OR(A22="",B22=""),"",IFERROR(SUMIFS('Aufträge'!$K$4:$K$103,'Aufträge'!$G$4:$G$103,A22,'Aufträge'!$H$4:$H$103,B22,'Aufträge'!$L$4:$L$103,"&lt;&gt;Erledigt"),0))</f>
        <v/>
      </c>
      <c r="H22" s="25">
        <f>IF(OR(F22="",G22=""),"",MAX(0,G22-F22))</f>
        <v/>
      </c>
      <c r="I22" s="31">
        <f>IF(OR(F22="",G22=""),"",IFERROR(G22/F22,""))</f>
        <v/>
      </c>
      <c r="J22" s="26">
        <f>IF(AND(A22="",B22=""),"",IF(OR(A22="",B22="",C22="",D22=""),"Eingabe prüfen",IF(I22&gt;1,"Unterdeckung",IF(I22&gt;='Parameter'!$B$13,"Nahe Grenze","Reserve"))))</f>
        <v/>
      </c>
    </row>
    <row r="23">
      <c r="A23" s="24" t="n"/>
      <c r="B23" s="20" t="n"/>
      <c r="C23" s="29" t="n"/>
      <c r="D23" s="30" t="n"/>
      <c r="E23" s="30" t="n"/>
      <c r="F23" s="27">
        <f>IF(OR(A23="",B23="",C23="",D23=""),"",IFERROR(C23*D23+IF(E23="",0,E23),""))</f>
        <v/>
      </c>
      <c r="G23" s="27">
        <f>IF(OR(A23="",B23=""),"",IFERROR(SUMIFS('Aufträge'!$K$4:$K$103,'Aufträge'!$G$4:$G$103,A23,'Aufträge'!$H$4:$H$103,B23,'Aufträge'!$L$4:$L$103,"&lt;&gt;Erledigt"),0))</f>
        <v/>
      </c>
      <c r="H23" s="27">
        <f>IF(OR(F23="",G23=""),"",MAX(0,G23-F23))</f>
        <v/>
      </c>
      <c r="I23" s="32">
        <f>IF(OR(F23="",G23=""),"",IFERROR(G23/F23,""))</f>
        <v/>
      </c>
      <c r="J23" s="28">
        <f>IF(AND(A23="",B23=""),"",IF(OR(A23="",B23="",C23="",D23=""),"Eingabe prüfen",IF(I23&gt;1,"Unterdeckung",IF(I23&gt;='Parameter'!$B$13,"Nahe Grenze","Reserve"))))</f>
        <v/>
      </c>
    </row>
    <row r="24">
      <c r="A24" s="24" t="n"/>
      <c r="B24" s="20" t="n"/>
      <c r="C24" s="29" t="n"/>
      <c r="D24" s="30" t="n"/>
      <c r="E24" s="30" t="n"/>
      <c r="F24" s="25">
        <f>IF(OR(A24="",B24="",C24="",D24=""),"",IFERROR(C24*D24+IF(E24="",0,E24),""))</f>
        <v/>
      </c>
      <c r="G24" s="25">
        <f>IF(OR(A24="",B24=""),"",IFERROR(SUMIFS('Aufträge'!$K$4:$K$103,'Aufträge'!$G$4:$G$103,A24,'Aufträge'!$H$4:$H$103,B24,'Aufträge'!$L$4:$L$103,"&lt;&gt;Erledigt"),0))</f>
        <v/>
      </c>
      <c r="H24" s="25">
        <f>IF(OR(F24="",G24=""),"",MAX(0,G24-F24))</f>
        <v/>
      </c>
      <c r="I24" s="31">
        <f>IF(OR(F24="",G24=""),"",IFERROR(G24/F24,""))</f>
        <v/>
      </c>
      <c r="J24" s="26">
        <f>IF(AND(A24="",B24=""),"",IF(OR(A24="",B24="",C24="",D24=""),"Eingabe prüfen",IF(I24&gt;1,"Unterdeckung",IF(I24&gt;='Parameter'!$B$13,"Nahe Grenze","Reserve"))))</f>
        <v/>
      </c>
    </row>
    <row r="25">
      <c r="A25" s="24" t="n"/>
      <c r="B25" s="20" t="n"/>
      <c r="C25" s="29" t="n"/>
      <c r="D25" s="30" t="n"/>
      <c r="E25" s="30" t="n"/>
      <c r="F25" s="27">
        <f>IF(OR(A25="",B25="",C25="",D25=""),"",IFERROR(C25*D25+IF(E25="",0,E25),""))</f>
        <v/>
      </c>
      <c r="G25" s="27">
        <f>IF(OR(A25="",B25=""),"",IFERROR(SUMIFS('Aufträge'!$K$4:$K$103,'Aufträge'!$G$4:$G$103,A25,'Aufträge'!$H$4:$H$103,B25,'Aufträge'!$L$4:$L$103,"&lt;&gt;Erledigt"),0))</f>
        <v/>
      </c>
      <c r="H25" s="27">
        <f>IF(OR(F25="",G25=""),"",MAX(0,G25-F25))</f>
        <v/>
      </c>
      <c r="I25" s="32">
        <f>IF(OR(F25="",G25=""),"",IFERROR(G25/F25,""))</f>
        <v/>
      </c>
      <c r="J25" s="28">
        <f>IF(AND(A25="",B25=""),"",IF(OR(A25="",B25="",C25="",D25=""),"Eingabe prüfen",IF(I25&gt;1,"Unterdeckung",IF(I25&gt;='Parameter'!$B$13,"Nahe Grenze","Reserve"))))</f>
        <v/>
      </c>
    </row>
    <row r="26">
      <c r="A26" s="24" t="n"/>
      <c r="B26" s="20" t="n"/>
      <c r="C26" s="29" t="n"/>
      <c r="D26" s="30" t="n"/>
      <c r="E26" s="30" t="n"/>
      <c r="F26" s="25">
        <f>IF(OR(A26="",B26="",C26="",D26=""),"",IFERROR(C26*D26+IF(E26="",0,E26),""))</f>
        <v/>
      </c>
      <c r="G26" s="25">
        <f>IF(OR(A26="",B26=""),"",IFERROR(SUMIFS('Aufträge'!$K$4:$K$103,'Aufträge'!$G$4:$G$103,A26,'Aufträge'!$H$4:$H$103,B26,'Aufträge'!$L$4:$L$103,"&lt;&gt;Erledigt"),0))</f>
        <v/>
      </c>
      <c r="H26" s="25">
        <f>IF(OR(F26="",G26=""),"",MAX(0,G26-F26))</f>
        <v/>
      </c>
      <c r="I26" s="31">
        <f>IF(OR(F26="",G26=""),"",IFERROR(G26/F26,""))</f>
        <v/>
      </c>
      <c r="J26" s="26">
        <f>IF(AND(A26="",B26=""),"",IF(OR(A26="",B26="",C26="",D26=""),"Eingabe prüfen",IF(I26&gt;1,"Unterdeckung",IF(I26&gt;='Parameter'!$B$13,"Nahe Grenze","Reserve"))))</f>
        <v/>
      </c>
    </row>
    <row r="27">
      <c r="A27" s="24" t="n"/>
      <c r="B27" s="20" t="n"/>
      <c r="C27" s="29" t="n"/>
      <c r="D27" s="30" t="n"/>
      <c r="E27" s="30" t="n"/>
      <c r="F27" s="27">
        <f>IF(OR(A27="",B27="",C27="",D27=""),"",IFERROR(C27*D27+IF(E27="",0,E27),""))</f>
        <v/>
      </c>
      <c r="G27" s="27">
        <f>IF(OR(A27="",B27=""),"",IFERROR(SUMIFS('Aufträge'!$K$4:$K$103,'Aufträge'!$G$4:$G$103,A27,'Aufträge'!$H$4:$H$103,B27,'Aufträge'!$L$4:$L$103,"&lt;&gt;Erledigt"),0))</f>
        <v/>
      </c>
      <c r="H27" s="27">
        <f>IF(OR(F27="",G27=""),"",MAX(0,G27-F27))</f>
        <v/>
      </c>
      <c r="I27" s="32">
        <f>IF(OR(F27="",G27=""),"",IFERROR(G27/F27,""))</f>
        <v/>
      </c>
      <c r="J27" s="28">
        <f>IF(AND(A27="",B27=""),"",IF(OR(A27="",B27="",C27="",D27=""),"Eingabe prüfen",IF(I27&gt;1,"Unterdeckung",IF(I27&gt;='Parameter'!$B$13,"Nahe Grenze","Reserve"))))</f>
        <v/>
      </c>
    </row>
    <row r="28">
      <c r="A28" s="24" t="n"/>
      <c r="B28" s="20" t="n"/>
      <c r="C28" s="29" t="n"/>
      <c r="D28" s="30" t="n"/>
      <c r="E28" s="30" t="n"/>
      <c r="F28" s="25">
        <f>IF(OR(A28="",B28="",C28="",D28=""),"",IFERROR(C28*D28+IF(E28="",0,E28),""))</f>
        <v/>
      </c>
      <c r="G28" s="25">
        <f>IF(OR(A28="",B28=""),"",IFERROR(SUMIFS('Aufträge'!$K$4:$K$103,'Aufträge'!$G$4:$G$103,A28,'Aufträge'!$H$4:$H$103,B28,'Aufträge'!$L$4:$L$103,"&lt;&gt;Erledigt"),0))</f>
        <v/>
      </c>
      <c r="H28" s="25">
        <f>IF(OR(F28="",G28=""),"",MAX(0,G28-F28))</f>
        <v/>
      </c>
      <c r="I28" s="31">
        <f>IF(OR(F28="",G28=""),"",IFERROR(G28/F28,""))</f>
        <v/>
      </c>
      <c r="J28" s="26">
        <f>IF(AND(A28="",B28=""),"",IF(OR(A28="",B28="",C28="",D28=""),"Eingabe prüfen",IF(I28&gt;1,"Unterdeckung",IF(I28&gt;='Parameter'!$B$13,"Nahe Grenze","Reserve"))))</f>
        <v/>
      </c>
    </row>
    <row r="29">
      <c r="A29" s="24" t="n"/>
      <c r="B29" s="20" t="n"/>
      <c r="C29" s="29" t="n"/>
      <c r="D29" s="30" t="n"/>
      <c r="E29" s="30" t="n"/>
      <c r="F29" s="27">
        <f>IF(OR(A29="",B29="",C29="",D29=""),"",IFERROR(C29*D29+IF(E29="",0,E29),""))</f>
        <v/>
      </c>
      <c r="G29" s="27">
        <f>IF(OR(A29="",B29=""),"",IFERROR(SUMIFS('Aufträge'!$K$4:$K$103,'Aufträge'!$G$4:$G$103,A29,'Aufträge'!$H$4:$H$103,B29,'Aufträge'!$L$4:$L$103,"&lt;&gt;Erledigt"),0))</f>
        <v/>
      </c>
      <c r="H29" s="27">
        <f>IF(OR(F29="",G29=""),"",MAX(0,G29-F29))</f>
        <v/>
      </c>
      <c r="I29" s="32">
        <f>IF(OR(F29="",G29=""),"",IFERROR(G29/F29,""))</f>
        <v/>
      </c>
      <c r="J29" s="28">
        <f>IF(AND(A29="",B29=""),"",IF(OR(A29="",B29="",C29="",D29=""),"Eingabe prüfen",IF(I29&gt;1,"Unterdeckung",IF(I29&gt;='Parameter'!$B$13,"Nahe Grenze","Reserve"))))</f>
        <v/>
      </c>
    </row>
    <row r="30">
      <c r="A30" s="24" t="n"/>
      <c r="B30" s="20" t="n"/>
      <c r="C30" s="29" t="n"/>
      <c r="D30" s="30" t="n"/>
      <c r="E30" s="30" t="n"/>
      <c r="F30" s="25">
        <f>IF(OR(A30="",B30="",C30="",D30=""),"",IFERROR(C30*D30+IF(E30="",0,E30),""))</f>
        <v/>
      </c>
      <c r="G30" s="25">
        <f>IF(OR(A30="",B30=""),"",IFERROR(SUMIFS('Aufträge'!$K$4:$K$103,'Aufträge'!$G$4:$G$103,A30,'Aufträge'!$H$4:$H$103,B30,'Aufträge'!$L$4:$L$103,"&lt;&gt;Erledigt"),0))</f>
        <v/>
      </c>
      <c r="H30" s="25">
        <f>IF(OR(F30="",G30=""),"",MAX(0,G30-F30))</f>
        <v/>
      </c>
      <c r="I30" s="31">
        <f>IF(OR(F30="",G30=""),"",IFERROR(G30/F30,""))</f>
        <v/>
      </c>
      <c r="J30" s="26">
        <f>IF(AND(A30="",B30=""),"",IF(OR(A30="",B30="",C30="",D30=""),"Eingabe prüfen",IF(I30&gt;1,"Unterdeckung",IF(I30&gt;='Parameter'!$B$13,"Nahe Grenze","Reserve"))))</f>
        <v/>
      </c>
    </row>
    <row r="31">
      <c r="A31" s="24" t="n"/>
      <c r="B31" s="20" t="n"/>
      <c r="C31" s="29" t="n"/>
      <c r="D31" s="30" t="n"/>
      <c r="E31" s="30" t="n"/>
      <c r="F31" s="27">
        <f>IF(OR(A31="",B31="",C31="",D31=""),"",IFERROR(C31*D31+IF(E31="",0,E31),""))</f>
        <v/>
      </c>
      <c r="G31" s="27">
        <f>IF(OR(A31="",B31=""),"",IFERROR(SUMIFS('Aufträge'!$K$4:$K$103,'Aufträge'!$G$4:$G$103,A31,'Aufträge'!$H$4:$H$103,B31,'Aufträge'!$L$4:$L$103,"&lt;&gt;Erledigt"),0))</f>
        <v/>
      </c>
      <c r="H31" s="27">
        <f>IF(OR(F31="",G31=""),"",MAX(0,G31-F31))</f>
        <v/>
      </c>
      <c r="I31" s="32">
        <f>IF(OR(F31="",G31=""),"",IFERROR(G31/F31,""))</f>
        <v/>
      </c>
      <c r="J31" s="28">
        <f>IF(AND(A31="",B31=""),"",IF(OR(A31="",B31="",C31="",D31=""),"Eingabe prüfen",IF(I31&gt;1,"Unterdeckung",IF(I31&gt;='Parameter'!$B$13,"Nahe Grenze","Reserve"))))</f>
        <v/>
      </c>
    </row>
    <row r="32">
      <c r="A32" s="24" t="n"/>
      <c r="B32" s="20" t="n"/>
      <c r="C32" s="29" t="n"/>
      <c r="D32" s="30" t="n"/>
      <c r="E32" s="30" t="n"/>
      <c r="F32" s="25">
        <f>IF(OR(A32="",B32="",C32="",D32=""),"",IFERROR(C32*D32+IF(E32="",0,E32),""))</f>
        <v/>
      </c>
      <c r="G32" s="25">
        <f>IF(OR(A32="",B32=""),"",IFERROR(SUMIFS('Aufträge'!$K$4:$K$103,'Aufträge'!$G$4:$G$103,A32,'Aufträge'!$H$4:$H$103,B32,'Aufträge'!$L$4:$L$103,"&lt;&gt;Erledigt"),0))</f>
        <v/>
      </c>
      <c r="H32" s="25">
        <f>IF(OR(F32="",G32=""),"",MAX(0,G32-F32))</f>
        <v/>
      </c>
      <c r="I32" s="31">
        <f>IF(OR(F32="",G32=""),"",IFERROR(G32/F32,""))</f>
        <v/>
      </c>
      <c r="J32" s="26">
        <f>IF(AND(A32="",B32=""),"",IF(OR(A32="",B32="",C32="",D32=""),"Eingabe prüfen",IF(I32&gt;1,"Unterdeckung",IF(I32&gt;='Parameter'!$B$13,"Nahe Grenze","Reserve"))))</f>
        <v/>
      </c>
    </row>
    <row r="33">
      <c r="A33" s="24" t="n"/>
      <c r="B33" s="20" t="n"/>
      <c r="C33" s="29" t="n"/>
      <c r="D33" s="30" t="n"/>
      <c r="E33" s="30" t="n"/>
      <c r="F33" s="27">
        <f>IF(OR(A33="",B33="",C33="",D33=""),"",IFERROR(C33*D33+IF(E33="",0,E33),""))</f>
        <v/>
      </c>
      <c r="G33" s="27">
        <f>IF(OR(A33="",B33=""),"",IFERROR(SUMIFS('Aufträge'!$K$4:$K$103,'Aufträge'!$G$4:$G$103,A33,'Aufträge'!$H$4:$H$103,B33,'Aufträge'!$L$4:$L$103,"&lt;&gt;Erledigt"),0))</f>
        <v/>
      </c>
      <c r="H33" s="27">
        <f>IF(OR(F33="",G33=""),"",MAX(0,G33-F33))</f>
        <v/>
      </c>
      <c r="I33" s="32">
        <f>IF(OR(F33="",G33=""),"",IFERROR(G33/F33,""))</f>
        <v/>
      </c>
      <c r="J33" s="28">
        <f>IF(AND(A33="",B33=""),"",IF(OR(A33="",B33="",C33="",D33=""),"Eingabe prüfen",IF(I33&gt;1,"Unterdeckung",IF(I33&gt;='Parameter'!$B$13,"Nahe Grenze","Reserve"))))</f>
        <v/>
      </c>
    </row>
    <row r="34">
      <c r="A34" s="24" t="n"/>
      <c r="B34" s="20" t="n"/>
      <c r="C34" s="29" t="n"/>
      <c r="D34" s="30" t="n"/>
      <c r="E34" s="30" t="n"/>
      <c r="F34" s="25">
        <f>IF(OR(A34="",B34="",C34="",D34=""),"",IFERROR(C34*D34+IF(E34="",0,E34),""))</f>
        <v/>
      </c>
      <c r="G34" s="25">
        <f>IF(OR(A34="",B34=""),"",IFERROR(SUMIFS('Aufträge'!$K$4:$K$103,'Aufträge'!$G$4:$G$103,A34,'Aufträge'!$H$4:$H$103,B34,'Aufträge'!$L$4:$L$103,"&lt;&gt;Erledigt"),0))</f>
        <v/>
      </c>
      <c r="H34" s="25">
        <f>IF(OR(F34="",G34=""),"",MAX(0,G34-F34))</f>
        <v/>
      </c>
      <c r="I34" s="31">
        <f>IF(OR(F34="",G34=""),"",IFERROR(G34/F34,""))</f>
        <v/>
      </c>
      <c r="J34" s="26">
        <f>IF(AND(A34="",B34=""),"",IF(OR(A34="",B34="",C34="",D34=""),"Eingabe prüfen",IF(I34&gt;1,"Unterdeckung",IF(I34&gt;='Parameter'!$B$13,"Nahe Grenze","Reserve"))))</f>
        <v/>
      </c>
    </row>
    <row r="35">
      <c r="A35" s="24" t="n"/>
      <c r="B35" s="20" t="n"/>
      <c r="C35" s="29" t="n"/>
      <c r="D35" s="30" t="n"/>
      <c r="E35" s="30" t="n"/>
      <c r="F35" s="27">
        <f>IF(OR(A35="",B35="",C35="",D35=""),"",IFERROR(C35*D35+IF(E35="",0,E35),""))</f>
        <v/>
      </c>
      <c r="G35" s="27">
        <f>IF(OR(A35="",B35=""),"",IFERROR(SUMIFS('Aufträge'!$K$4:$K$103,'Aufträge'!$G$4:$G$103,A35,'Aufträge'!$H$4:$H$103,B35,'Aufträge'!$L$4:$L$103,"&lt;&gt;Erledigt"),0))</f>
        <v/>
      </c>
      <c r="H35" s="27">
        <f>IF(OR(F35="",G35=""),"",MAX(0,G35-F35))</f>
        <v/>
      </c>
      <c r="I35" s="32">
        <f>IF(OR(F35="",G35=""),"",IFERROR(G35/F35,""))</f>
        <v/>
      </c>
      <c r="J35" s="28">
        <f>IF(AND(A35="",B35=""),"",IF(OR(A35="",B35="",C35="",D35=""),"Eingabe prüfen",IF(I35&gt;1,"Unterdeckung",IF(I35&gt;='Parameter'!$B$13,"Nahe Grenze","Reserve"))))</f>
        <v/>
      </c>
    </row>
    <row r="36">
      <c r="A36" s="24" t="n"/>
      <c r="B36" s="20" t="n"/>
      <c r="C36" s="29" t="n"/>
      <c r="D36" s="30" t="n"/>
      <c r="E36" s="30" t="n"/>
      <c r="F36" s="25">
        <f>IF(OR(A36="",B36="",C36="",D36=""),"",IFERROR(C36*D36+IF(E36="",0,E36),""))</f>
        <v/>
      </c>
      <c r="G36" s="25">
        <f>IF(OR(A36="",B36=""),"",IFERROR(SUMIFS('Aufträge'!$K$4:$K$103,'Aufträge'!$G$4:$G$103,A36,'Aufträge'!$H$4:$H$103,B36,'Aufträge'!$L$4:$L$103,"&lt;&gt;Erledigt"),0))</f>
        <v/>
      </c>
      <c r="H36" s="25">
        <f>IF(OR(F36="",G36=""),"",MAX(0,G36-F36))</f>
        <v/>
      </c>
      <c r="I36" s="31">
        <f>IF(OR(F36="",G36=""),"",IFERROR(G36/F36,""))</f>
        <v/>
      </c>
      <c r="J36" s="26">
        <f>IF(AND(A36="",B36=""),"",IF(OR(A36="",B36="",C36="",D36=""),"Eingabe prüfen",IF(I36&gt;1,"Unterdeckung",IF(I36&gt;='Parameter'!$B$13,"Nahe Grenze","Reserve"))))</f>
        <v/>
      </c>
    </row>
    <row r="37">
      <c r="A37" s="24" t="n"/>
      <c r="B37" s="20" t="n"/>
      <c r="C37" s="29" t="n"/>
      <c r="D37" s="30" t="n"/>
      <c r="E37" s="30" t="n"/>
      <c r="F37" s="27">
        <f>IF(OR(A37="",B37="",C37="",D37=""),"",IFERROR(C37*D37+IF(E37="",0,E37),""))</f>
        <v/>
      </c>
      <c r="G37" s="27">
        <f>IF(OR(A37="",B37=""),"",IFERROR(SUMIFS('Aufträge'!$K$4:$K$103,'Aufträge'!$G$4:$G$103,A37,'Aufträge'!$H$4:$H$103,B37,'Aufträge'!$L$4:$L$103,"&lt;&gt;Erledigt"),0))</f>
        <v/>
      </c>
      <c r="H37" s="27">
        <f>IF(OR(F37="",G37=""),"",MAX(0,G37-F37))</f>
        <v/>
      </c>
      <c r="I37" s="32">
        <f>IF(OR(F37="",G37=""),"",IFERROR(G37/F37,""))</f>
        <v/>
      </c>
      <c r="J37" s="28">
        <f>IF(AND(A37="",B37=""),"",IF(OR(A37="",B37="",C37="",D37=""),"Eingabe prüfen",IF(I37&gt;1,"Unterdeckung",IF(I37&gt;='Parameter'!$B$13,"Nahe Grenze","Reserve"))))</f>
        <v/>
      </c>
    </row>
    <row r="38">
      <c r="A38" s="24" t="n"/>
      <c r="B38" s="20" t="n"/>
      <c r="C38" s="29" t="n"/>
      <c r="D38" s="30" t="n"/>
      <c r="E38" s="30" t="n"/>
      <c r="F38" s="25">
        <f>IF(OR(A38="",B38="",C38="",D38=""),"",IFERROR(C38*D38+IF(E38="",0,E38),""))</f>
        <v/>
      </c>
      <c r="G38" s="25">
        <f>IF(OR(A38="",B38=""),"",IFERROR(SUMIFS('Aufträge'!$K$4:$K$103,'Aufträge'!$G$4:$G$103,A38,'Aufträge'!$H$4:$H$103,B38,'Aufträge'!$L$4:$L$103,"&lt;&gt;Erledigt"),0))</f>
        <v/>
      </c>
      <c r="H38" s="25">
        <f>IF(OR(F38="",G38=""),"",MAX(0,G38-F38))</f>
        <v/>
      </c>
      <c r="I38" s="31">
        <f>IF(OR(F38="",G38=""),"",IFERROR(G38/F38,""))</f>
        <v/>
      </c>
      <c r="J38" s="26">
        <f>IF(AND(A38="",B38=""),"",IF(OR(A38="",B38="",C38="",D38=""),"Eingabe prüfen",IF(I38&gt;1,"Unterdeckung",IF(I38&gt;='Parameter'!$B$13,"Nahe Grenze","Reserve"))))</f>
        <v/>
      </c>
    </row>
    <row r="39">
      <c r="A39" s="24" t="n"/>
      <c r="B39" s="20" t="n"/>
      <c r="C39" s="29" t="n"/>
      <c r="D39" s="30" t="n"/>
      <c r="E39" s="30" t="n"/>
      <c r="F39" s="27">
        <f>IF(OR(A39="",B39="",C39="",D39=""),"",IFERROR(C39*D39+IF(E39="",0,E39),""))</f>
        <v/>
      </c>
      <c r="G39" s="27">
        <f>IF(OR(A39="",B39=""),"",IFERROR(SUMIFS('Aufträge'!$K$4:$K$103,'Aufträge'!$G$4:$G$103,A39,'Aufträge'!$H$4:$H$103,B39,'Aufträge'!$L$4:$L$103,"&lt;&gt;Erledigt"),0))</f>
        <v/>
      </c>
      <c r="H39" s="27">
        <f>IF(OR(F39="",G39=""),"",MAX(0,G39-F39))</f>
        <v/>
      </c>
      <c r="I39" s="32">
        <f>IF(OR(F39="",G39=""),"",IFERROR(G39/F39,""))</f>
        <v/>
      </c>
      <c r="J39" s="28">
        <f>IF(AND(A39="",B39=""),"",IF(OR(A39="",B39="",C39="",D39=""),"Eingabe prüfen",IF(I39&gt;1,"Unterdeckung",IF(I39&gt;='Parameter'!$B$13,"Nahe Grenze","Reserve"))))</f>
        <v/>
      </c>
    </row>
    <row r="40">
      <c r="A40" s="24" t="n"/>
      <c r="B40" s="20" t="n"/>
      <c r="C40" s="29" t="n"/>
      <c r="D40" s="30" t="n"/>
      <c r="E40" s="30" t="n"/>
      <c r="F40" s="25">
        <f>IF(OR(A40="",B40="",C40="",D40=""),"",IFERROR(C40*D40+IF(E40="",0,E40),""))</f>
        <v/>
      </c>
      <c r="G40" s="25">
        <f>IF(OR(A40="",B40=""),"",IFERROR(SUMIFS('Aufträge'!$K$4:$K$103,'Aufträge'!$G$4:$G$103,A40,'Aufträge'!$H$4:$H$103,B40,'Aufträge'!$L$4:$L$103,"&lt;&gt;Erledigt"),0))</f>
        <v/>
      </c>
      <c r="H40" s="25">
        <f>IF(OR(F40="",G40=""),"",MAX(0,G40-F40))</f>
        <v/>
      </c>
      <c r="I40" s="31">
        <f>IF(OR(F40="",G40=""),"",IFERROR(G40/F40,""))</f>
        <v/>
      </c>
      <c r="J40" s="26">
        <f>IF(AND(A40="",B40=""),"",IF(OR(A40="",B40="",C40="",D40=""),"Eingabe prüfen",IF(I40&gt;1,"Unterdeckung",IF(I40&gt;='Parameter'!$B$13,"Nahe Grenze","Reserve"))))</f>
        <v/>
      </c>
    </row>
    <row r="41">
      <c r="A41" s="24" t="n"/>
      <c r="B41" s="20" t="n"/>
      <c r="C41" s="29" t="n"/>
      <c r="D41" s="30" t="n"/>
      <c r="E41" s="30" t="n"/>
      <c r="F41" s="27">
        <f>IF(OR(A41="",B41="",C41="",D41=""),"",IFERROR(C41*D41+IF(E41="",0,E41),""))</f>
        <v/>
      </c>
      <c r="G41" s="27">
        <f>IF(OR(A41="",B41=""),"",IFERROR(SUMIFS('Aufträge'!$K$4:$K$103,'Aufträge'!$G$4:$G$103,A41,'Aufträge'!$H$4:$H$103,B41,'Aufträge'!$L$4:$L$103,"&lt;&gt;Erledigt"),0))</f>
        <v/>
      </c>
      <c r="H41" s="27">
        <f>IF(OR(F41="",G41=""),"",MAX(0,G41-F41))</f>
        <v/>
      </c>
      <c r="I41" s="32">
        <f>IF(OR(F41="",G41=""),"",IFERROR(G41/F41,""))</f>
        <v/>
      </c>
      <c r="J41" s="28">
        <f>IF(AND(A41="",B41=""),"",IF(OR(A41="",B41="",C41="",D41=""),"Eingabe prüfen",IF(I41&gt;1,"Unterdeckung",IF(I41&gt;='Parameter'!$B$13,"Nahe Grenze","Reserve"))))</f>
        <v/>
      </c>
    </row>
    <row r="42">
      <c r="A42" s="24" t="n"/>
      <c r="B42" s="20" t="n"/>
      <c r="C42" s="29" t="n"/>
      <c r="D42" s="30" t="n"/>
      <c r="E42" s="30" t="n"/>
      <c r="F42" s="25">
        <f>IF(OR(A42="",B42="",C42="",D42=""),"",IFERROR(C42*D42+IF(E42="",0,E42),""))</f>
        <v/>
      </c>
      <c r="G42" s="25">
        <f>IF(OR(A42="",B42=""),"",IFERROR(SUMIFS('Aufträge'!$K$4:$K$103,'Aufträge'!$G$4:$G$103,A42,'Aufträge'!$H$4:$H$103,B42,'Aufträge'!$L$4:$L$103,"&lt;&gt;Erledigt"),0))</f>
        <v/>
      </c>
      <c r="H42" s="25">
        <f>IF(OR(F42="",G42=""),"",MAX(0,G42-F42))</f>
        <v/>
      </c>
      <c r="I42" s="31">
        <f>IF(OR(F42="",G42=""),"",IFERROR(G42/F42,""))</f>
        <v/>
      </c>
      <c r="J42" s="26">
        <f>IF(AND(A42="",B42=""),"",IF(OR(A42="",B42="",C42="",D42=""),"Eingabe prüfen",IF(I42&gt;1,"Unterdeckung",IF(I42&gt;='Parameter'!$B$13,"Nahe Grenze","Reserve"))))</f>
        <v/>
      </c>
    </row>
    <row r="43">
      <c r="A43" s="24" t="n"/>
      <c r="B43" s="20" t="n"/>
      <c r="C43" s="29" t="n"/>
      <c r="D43" s="30" t="n"/>
      <c r="E43" s="30" t="n"/>
      <c r="F43" s="27">
        <f>IF(OR(A43="",B43="",C43="",D43=""),"",IFERROR(C43*D43+IF(E43="",0,E43),""))</f>
        <v/>
      </c>
      <c r="G43" s="27">
        <f>IF(OR(A43="",B43=""),"",IFERROR(SUMIFS('Aufträge'!$K$4:$K$103,'Aufträge'!$G$4:$G$103,A43,'Aufträge'!$H$4:$H$103,B43,'Aufträge'!$L$4:$L$103,"&lt;&gt;Erledigt"),0))</f>
        <v/>
      </c>
      <c r="H43" s="27">
        <f>IF(OR(F43="",G43=""),"",MAX(0,G43-F43))</f>
        <v/>
      </c>
      <c r="I43" s="32">
        <f>IF(OR(F43="",G43=""),"",IFERROR(G43/F43,""))</f>
        <v/>
      </c>
      <c r="J43" s="28">
        <f>IF(AND(A43="",B43=""),"",IF(OR(A43="",B43="",C43="",D43=""),"Eingabe prüfen",IF(I43&gt;1,"Unterdeckung",IF(I43&gt;='Parameter'!$B$13,"Nahe Grenze","Reserve"))))</f>
        <v/>
      </c>
    </row>
    <row r="44">
      <c r="A44" s="24" t="n"/>
      <c r="B44" s="20" t="n"/>
      <c r="C44" s="29" t="n"/>
      <c r="D44" s="30" t="n"/>
      <c r="E44" s="30" t="n"/>
      <c r="F44" s="25">
        <f>IF(OR(A44="",B44="",C44="",D44=""),"",IFERROR(C44*D44+IF(E44="",0,E44),""))</f>
        <v/>
      </c>
      <c r="G44" s="25">
        <f>IF(OR(A44="",B44=""),"",IFERROR(SUMIFS('Aufträge'!$K$4:$K$103,'Aufträge'!$G$4:$G$103,A44,'Aufträge'!$H$4:$H$103,B44,'Aufträge'!$L$4:$L$103,"&lt;&gt;Erledigt"),0))</f>
        <v/>
      </c>
      <c r="H44" s="25">
        <f>IF(OR(F44="",G44=""),"",MAX(0,G44-F44))</f>
        <v/>
      </c>
      <c r="I44" s="31">
        <f>IF(OR(F44="",G44=""),"",IFERROR(G44/F44,""))</f>
        <v/>
      </c>
      <c r="J44" s="26">
        <f>IF(AND(A44="",B44=""),"",IF(OR(A44="",B44="",C44="",D44=""),"Eingabe prüfen",IF(I44&gt;1,"Unterdeckung",IF(I44&gt;='Parameter'!$B$13,"Nahe Grenze","Reserve"))))</f>
        <v/>
      </c>
    </row>
    <row r="45">
      <c r="A45" s="24" t="n"/>
      <c r="B45" s="20" t="n"/>
      <c r="C45" s="29" t="n"/>
      <c r="D45" s="30" t="n"/>
      <c r="E45" s="30" t="n"/>
      <c r="F45" s="27">
        <f>IF(OR(A45="",B45="",C45="",D45=""),"",IFERROR(C45*D45+IF(E45="",0,E45),""))</f>
        <v/>
      </c>
      <c r="G45" s="27">
        <f>IF(OR(A45="",B45=""),"",IFERROR(SUMIFS('Aufträge'!$K$4:$K$103,'Aufträge'!$G$4:$G$103,A45,'Aufträge'!$H$4:$H$103,B45,'Aufträge'!$L$4:$L$103,"&lt;&gt;Erledigt"),0))</f>
        <v/>
      </c>
      <c r="H45" s="27">
        <f>IF(OR(F45="",G45=""),"",MAX(0,G45-F45))</f>
        <v/>
      </c>
      <c r="I45" s="32">
        <f>IF(OR(F45="",G45=""),"",IFERROR(G45/F45,""))</f>
        <v/>
      </c>
      <c r="J45" s="28">
        <f>IF(AND(A45="",B45=""),"",IF(OR(A45="",B45="",C45="",D45=""),"Eingabe prüfen",IF(I45&gt;1,"Unterdeckung",IF(I45&gt;='Parameter'!$B$13,"Nahe Grenze","Reserve"))))</f>
        <v/>
      </c>
    </row>
    <row r="46">
      <c r="A46" s="24" t="n"/>
      <c r="B46" s="20" t="n"/>
      <c r="C46" s="29" t="n"/>
      <c r="D46" s="30" t="n"/>
      <c r="E46" s="30" t="n"/>
      <c r="F46" s="25">
        <f>IF(OR(A46="",B46="",C46="",D46=""),"",IFERROR(C46*D46+IF(E46="",0,E46),""))</f>
        <v/>
      </c>
      <c r="G46" s="25">
        <f>IF(OR(A46="",B46=""),"",IFERROR(SUMIFS('Aufträge'!$K$4:$K$103,'Aufträge'!$G$4:$G$103,A46,'Aufträge'!$H$4:$H$103,B46,'Aufträge'!$L$4:$L$103,"&lt;&gt;Erledigt"),0))</f>
        <v/>
      </c>
      <c r="H46" s="25">
        <f>IF(OR(F46="",G46=""),"",MAX(0,G46-F46))</f>
        <v/>
      </c>
      <c r="I46" s="31">
        <f>IF(OR(F46="",G46=""),"",IFERROR(G46/F46,""))</f>
        <v/>
      </c>
      <c r="J46" s="26">
        <f>IF(AND(A46="",B46=""),"",IF(OR(A46="",B46="",C46="",D46=""),"Eingabe prüfen",IF(I46&gt;1,"Unterdeckung",IF(I46&gt;='Parameter'!$B$13,"Nahe Grenze","Reserve"))))</f>
        <v/>
      </c>
    </row>
    <row r="47">
      <c r="A47" s="24" t="n"/>
      <c r="B47" s="20" t="n"/>
      <c r="C47" s="29" t="n"/>
      <c r="D47" s="30" t="n"/>
      <c r="E47" s="30" t="n"/>
      <c r="F47" s="27">
        <f>IF(OR(A47="",B47="",C47="",D47=""),"",IFERROR(C47*D47+IF(E47="",0,E47),""))</f>
        <v/>
      </c>
      <c r="G47" s="27">
        <f>IF(OR(A47="",B47=""),"",IFERROR(SUMIFS('Aufträge'!$K$4:$K$103,'Aufträge'!$G$4:$G$103,A47,'Aufträge'!$H$4:$H$103,B47,'Aufträge'!$L$4:$L$103,"&lt;&gt;Erledigt"),0))</f>
        <v/>
      </c>
      <c r="H47" s="27">
        <f>IF(OR(F47="",G47=""),"",MAX(0,G47-F47))</f>
        <v/>
      </c>
      <c r="I47" s="32">
        <f>IF(OR(F47="",G47=""),"",IFERROR(G47/F47,""))</f>
        <v/>
      </c>
      <c r="J47" s="28">
        <f>IF(AND(A47="",B47=""),"",IF(OR(A47="",B47="",C47="",D47=""),"Eingabe prüfen",IF(I47&gt;1,"Unterdeckung",IF(I47&gt;='Parameter'!$B$13,"Nahe Grenze","Reserve"))))</f>
        <v/>
      </c>
    </row>
    <row r="48">
      <c r="A48" s="24" t="n"/>
      <c r="B48" s="20" t="n"/>
      <c r="C48" s="29" t="n"/>
      <c r="D48" s="30" t="n"/>
      <c r="E48" s="30" t="n"/>
      <c r="F48" s="25">
        <f>IF(OR(A48="",B48="",C48="",D48=""),"",IFERROR(C48*D48+IF(E48="",0,E48),""))</f>
        <v/>
      </c>
      <c r="G48" s="25">
        <f>IF(OR(A48="",B48=""),"",IFERROR(SUMIFS('Aufträge'!$K$4:$K$103,'Aufträge'!$G$4:$G$103,A48,'Aufträge'!$H$4:$H$103,B48,'Aufträge'!$L$4:$L$103,"&lt;&gt;Erledigt"),0))</f>
        <v/>
      </c>
      <c r="H48" s="25">
        <f>IF(OR(F48="",G48=""),"",MAX(0,G48-F48))</f>
        <v/>
      </c>
      <c r="I48" s="31">
        <f>IF(OR(F48="",G48=""),"",IFERROR(G48/F48,""))</f>
        <v/>
      </c>
      <c r="J48" s="26">
        <f>IF(AND(A48="",B48=""),"",IF(OR(A48="",B48="",C48="",D48=""),"Eingabe prüfen",IF(I48&gt;1,"Unterdeckung",IF(I48&gt;='Parameter'!$B$13,"Nahe Grenze","Reserve"))))</f>
        <v/>
      </c>
    </row>
    <row r="49">
      <c r="A49" s="24" t="n"/>
      <c r="B49" s="20" t="n"/>
      <c r="C49" s="29" t="n"/>
      <c r="D49" s="30" t="n"/>
      <c r="E49" s="30" t="n"/>
      <c r="F49" s="27">
        <f>IF(OR(A49="",B49="",C49="",D49=""),"",IFERROR(C49*D49+IF(E49="",0,E49),""))</f>
        <v/>
      </c>
      <c r="G49" s="27">
        <f>IF(OR(A49="",B49=""),"",IFERROR(SUMIFS('Aufträge'!$K$4:$K$103,'Aufträge'!$G$4:$G$103,A49,'Aufträge'!$H$4:$H$103,B49,'Aufträge'!$L$4:$L$103,"&lt;&gt;Erledigt"),0))</f>
        <v/>
      </c>
      <c r="H49" s="27">
        <f>IF(OR(F49="",G49=""),"",MAX(0,G49-F49))</f>
        <v/>
      </c>
      <c r="I49" s="32">
        <f>IF(OR(F49="",G49=""),"",IFERROR(G49/F49,""))</f>
        <v/>
      </c>
      <c r="J49" s="28">
        <f>IF(AND(A49="",B49=""),"",IF(OR(A49="",B49="",C49="",D49=""),"Eingabe prüfen",IF(I49&gt;1,"Unterdeckung",IF(I49&gt;='Parameter'!$B$13,"Nahe Grenze","Reserve"))))</f>
        <v/>
      </c>
    </row>
    <row r="50">
      <c r="A50" s="24" t="n"/>
      <c r="B50" s="20" t="n"/>
      <c r="C50" s="29" t="n"/>
      <c r="D50" s="30" t="n"/>
      <c r="E50" s="30" t="n"/>
      <c r="F50" s="25">
        <f>IF(OR(A50="",B50="",C50="",D50=""),"",IFERROR(C50*D50+IF(E50="",0,E50),""))</f>
        <v/>
      </c>
      <c r="G50" s="25">
        <f>IF(OR(A50="",B50=""),"",IFERROR(SUMIFS('Aufträge'!$K$4:$K$103,'Aufträge'!$G$4:$G$103,A50,'Aufträge'!$H$4:$H$103,B50,'Aufträge'!$L$4:$L$103,"&lt;&gt;Erledigt"),0))</f>
        <v/>
      </c>
      <c r="H50" s="25">
        <f>IF(OR(F50="",G50=""),"",MAX(0,G50-F50))</f>
        <v/>
      </c>
      <c r="I50" s="31">
        <f>IF(OR(F50="",G50=""),"",IFERROR(G50/F50,""))</f>
        <v/>
      </c>
      <c r="J50" s="26">
        <f>IF(AND(A50="",B50=""),"",IF(OR(A50="",B50="",C50="",D50=""),"Eingabe prüfen",IF(I50&gt;1,"Unterdeckung",IF(I50&gt;='Parameter'!$B$13,"Nahe Grenze","Reserve"))))</f>
        <v/>
      </c>
    </row>
    <row r="51">
      <c r="A51" s="24" t="n"/>
      <c r="B51" s="20" t="n"/>
      <c r="C51" s="29" t="n"/>
      <c r="D51" s="30" t="n"/>
      <c r="E51" s="30" t="n"/>
      <c r="F51" s="27">
        <f>IF(OR(A51="",B51="",C51="",D51=""),"",IFERROR(C51*D51+IF(E51="",0,E51),""))</f>
        <v/>
      </c>
      <c r="G51" s="27">
        <f>IF(OR(A51="",B51=""),"",IFERROR(SUMIFS('Aufträge'!$K$4:$K$103,'Aufträge'!$G$4:$G$103,A51,'Aufträge'!$H$4:$H$103,B51,'Aufträge'!$L$4:$L$103,"&lt;&gt;Erledigt"),0))</f>
        <v/>
      </c>
      <c r="H51" s="27">
        <f>IF(OR(F51="",G51=""),"",MAX(0,G51-F51))</f>
        <v/>
      </c>
      <c r="I51" s="32">
        <f>IF(OR(F51="",G51=""),"",IFERROR(G51/F51,""))</f>
        <v/>
      </c>
      <c r="J51" s="28">
        <f>IF(AND(A51="",B51=""),"",IF(OR(A51="",B51="",C51="",D51=""),"Eingabe prüfen",IF(I51&gt;1,"Unterdeckung",IF(I51&gt;='Parameter'!$B$13,"Nahe Grenze","Reserve"))))</f>
        <v/>
      </c>
    </row>
    <row r="52">
      <c r="A52" s="24" t="n"/>
      <c r="B52" s="20" t="n"/>
      <c r="C52" s="29" t="n"/>
      <c r="D52" s="30" t="n"/>
      <c r="E52" s="30" t="n"/>
      <c r="F52" s="25">
        <f>IF(OR(A52="",B52="",C52="",D52=""),"",IFERROR(C52*D52+IF(E52="",0,E52),""))</f>
        <v/>
      </c>
      <c r="G52" s="25">
        <f>IF(OR(A52="",B52=""),"",IFERROR(SUMIFS('Aufträge'!$K$4:$K$103,'Aufträge'!$G$4:$G$103,A52,'Aufträge'!$H$4:$H$103,B52,'Aufträge'!$L$4:$L$103,"&lt;&gt;Erledigt"),0))</f>
        <v/>
      </c>
      <c r="H52" s="25">
        <f>IF(OR(F52="",G52=""),"",MAX(0,G52-F52))</f>
        <v/>
      </c>
      <c r="I52" s="31">
        <f>IF(OR(F52="",G52=""),"",IFERROR(G52/F52,""))</f>
        <v/>
      </c>
      <c r="J52" s="26">
        <f>IF(AND(A52="",B52=""),"",IF(OR(A52="",B52="",C52="",D52=""),"Eingabe prüfen",IF(I52&gt;1,"Unterdeckung",IF(I52&gt;='Parameter'!$B$13,"Nahe Grenze","Reserve"))))</f>
        <v/>
      </c>
    </row>
    <row r="53">
      <c r="A53" s="24" t="n"/>
      <c r="B53" s="20" t="n"/>
      <c r="C53" s="29" t="n"/>
      <c r="D53" s="30" t="n"/>
      <c r="E53" s="30" t="n"/>
      <c r="F53" s="27">
        <f>IF(OR(A53="",B53="",C53="",D53=""),"",IFERROR(C53*D53+IF(E53="",0,E53),""))</f>
        <v/>
      </c>
      <c r="G53" s="27">
        <f>IF(OR(A53="",B53=""),"",IFERROR(SUMIFS('Aufträge'!$K$4:$K$103,'Aufträge'!$G$4:$G$103,A53,'Aufträge'!$H$4:$H$103,B53,'Aufträge'!$L$4:$L$103,"&lt;&gt;Erledigt"),0))</f>
        <v/>
      </c>
      <c r="H53" s="27">
        <f>IF(OR(F53="",G53=""),"",MAX(0,G53-F53))</f>
        <v/>
      </c>
      <c r="I53" s="32">
        <f>IF(OR(F53="",G53=""),"",IFERROR(G53/F53,""))</f>
        <v/>
      </c>
      <c r="J53" s="28">
        <f>IF(AND(A53="",B53=""),"",IF(OR(A53="",B53="",C53="",D53=""),"Eingabe prüfen",IF(I53&gt;1,"Unterdeckung",IF(I53&gt;='Parameter'!$B$13,"Nahe Grenze","Reserve"))))</f>
        <v/>
      </c>
    </row>
    <row r="54">
      <c r="A54" s="24" t="n"/>
      <c r="B54" s="20" t="n"/>
      <c r="C54" s="29" t="n"/>
      <c r="D54" s="30" t="n"/>
      <c r="E54" s="30" t="n"/>
      <c r="F54" s="25">
        <f>IF(OR(A54="",B54="",C54="",D54=""),"",IFERROR(C54*D54+IF(E54="",0,E54),""))</f>
        <v/>
      </c>
      <c r="G54" s="25">
        <f>IF(OR(A54="",B54=""),"",IFERROR(SUMIFS('Aufträge'!$K$4:$K$103,'Aufträge'!$G$4:$G$103,A54,'Aufträge'!$H$4:$H$103,B54,'Aufträge'!$L$4:$L$103,"&lt;&gt;Erledigt"),0))</f>
        <v/>
      </c>
      <c r="H54" s="25">
        <f>IF(OR(F54="",G54=""),"",MAX(0,G54-F54))</f>
        <v/>
      </c>
      <c r="I54" s="31">
        <f>IF(OR(F54="",G54=""),"",IFERROR(G54/F54,""))</f>
        <v/>
      </c>
      <c r="J54" s="26">
        <f>IF(AND(A54="",B54=""),"",IF(OR(A54="",B54="",C54="",D54=""),"Eingabe prüfen",IF(I54&gt;1,"Unterdeckung",IF(I54&gt;='Parameter'!$B$13,"Nahe Grenze","Reserve"))))</f>
        <v/>
      </c>
    </row>
    <row r="55">
      <c r="A55" s="24" t="n"/>
      <c r="B55" s="20" t="n"/>
      <c r="C55" s="29" t="n"/>
      <c r="D55" s="30" t="n"/>
      <c r="E55" s="30" t="n"/>
      <c r="F55" s="27">
        <f>IF(OR(A55="",B55="",C55="",D55=""),"",IFERROR(C55*D55+IF(E55="",0,E55),""))</f>
        <v/>
      </c>
      <c r="G55" s="27">
        <f>IF(OR(A55="",B55=""),"",IFERROR(SUMIFS('Aufträge'!$K$4:$K$103,'Aufträge'!$G$4:$G$103,A55,'Aufträge'!$H$4:$H$103,B55,'Aufträge'!$L$4:$L$103,"&lt;&gt;Erledigt"),0))</f>
        <v/>
      </c>
      <c r="H55" s="27">
        <f>IF(OR(F55="",G55=""),"",MAX(0,G55-F55))</f>
        <v/>
      </c>
      <c r="I55" s="32">
        <f>IF(OR(F55="",G55=""),"",IFERROR(G55/F55,""))</f>
        <v/>
      </c>
      <c r="J55" s="28">
        <f>IF(AND(A55="",B55=""),"",IF(OR(A55="",B55="",C55="",D55=""),"Eingabe prüfen",IF(I55&gt;1,"Unterdeckung",IF(I55&gt;='Parameter'!$B$13,"Nahe Grenze","Reserve"))))</f>
        <v/>
      </c>
    </row>
    <row r="56">
      <c r="A56" s="24" t="n"/>
      <c r="B56" s="20" t="n"/>
      <c r="C56" s="29" t="n"/>
      <c r="D56" s="30" t="n"/>
      <c r="E56" s="30" t="n"/>
      <c r="F56" s="25">
        <f>IF(OR(A56="",B56="",C56="",D56=""),"",IFERROR(C56*D56+IF(E56="",0,E56),""))</f>
        <v/>
      </c>
      <c r="G56" s="25">
        <f>IF(OR(A56="",B56=""),"",IFERROR(SUMIFS('Aufträge'!$K$4:$K$103,'Aufträge'!$G$4:$G$103,A56,'Aufträge'!$H$4:$H$103,B56,'Aufträge'!$L$4:$L$103,"&lt;&gt;Erledigt"),0))</f>
        <v/>
      </c>
      <c r="H56" s="25">
        <f>IF(OR(F56="",G56=""),"",MAX(0,G56-F56))</f>
        <v/>
      </c>
      <c r="I56" s="31">
        <f>IF(OR(F56="",G56=""),"",IFERROR(G56/F56,""))</f>
        <v/>
      </c>
      <c r="J56" s="26">
        <f>IF(AND(A56="",B56=""),"",IF(OR(A56="",B56="",C56="",D56=""),"Eingabe prüfen",IF(I56&gt;1,"Unterdeckung",IF(I56&gt;='Parameter'!$B$13,"Nahe Grenze","Reserve"))))</f>
        <v/>
      </c>
    </row>
    <row r="57">
      <c r="A57" s="24" t="n"/>
      <c r="B57" s="20" t="n"/>
      <c r="C57" s="29" t="n"/>
      <c r="D57" s="30" t="n"/>
      <c r="E57" s="30" t="n"/>
      <c r="F57" s="27">
        <f>IF(OR(A57="",B57="",C57="",D57=""),"",IFERROR(C57*D57+IF(E57="",0,E57),""))</f>
        <v/>
      </c>
      <c r="G57" s="27">
        <f>IF(OR(A57="",B57=""),"",IFERROR(SUMIFS('Aufträge'!$K$4:$K$103,'Aufträge'!$G$4:$G$103,A57,'Aufträge'!$H$4:$H$103,B57,'Aufträge'!$L$4:$L$103,"&lt;&gt;Erledigt"),0))</f>
        <v/>
      </c>
      <c r="H57" s="27">
        <f>IF(OR(F57="",G57=""),"",MAX(0,G57-F57))</f>
        <v/>
      </c>
      <c r="I57" s="32">
        <f>IF(OR(F57="",G57=""),"",IFERROR(G57/F57,""))</f>
        <v/>
      </c>
      <c r="J57" s="28">
        <f>IF(AND(A57="",B57=""),"",IF(OR(A57="",B57="",C57="",D57=""),"Eingabe prüfen",IF(I57&gt;1,"Unterdeckung",IF(I57&gt;='Parameter'!$B$13,"Nahe Grenze","Reserve"))))</f>
        <v/>
      </c>
    </row>
    <row r="58">
      <c r="A58" s="24" t="n"/>
      <c r="B58" s="20" t="n"/>
      <c r="C58" s="29" t="n"/>
      <c r="D58" s="30" t="n"/>
      <c r="E58" s="30" t="n"/>
      <c r="F58" s="25">
        <f>IF(OR(A58="",B58="",C58="",D58=""),"",IFERROR(C58*D58+IF(E58="",0,E58),""))</f>
        <v/>
      </c>
      <c r="G58" s="25">
        <f>IF(OR(A58="",B58=""),"",IFERROR(SUMIFS('Aufträge'!$K$4:$K$103,'Aufträge'!$G$4:$G$103,A58,'Aufträge'!$H$4:$H$103,B58,'Aufträge'!$L$4:$L$103,"&lt;&gt;Erledigt"),0))</f>
        <v/>
      </c>
      <c r="H58" s="25">
        <f>IF(OR(F58="",G58=""),"",MAX(0,G58-F58))</f>
        <v/>
      </c>
      <c r="I58" s="31">
        <f>IF(OR(F58="",G58=""),"",IFERROR(G58/F58,""))</f>
        <v/>
      </c>
      <c r="J58" s="26">
        <f>IF(AND(A58="",B58=""),"",IF(OR(A58="",B58="",C58="",D58=""),"Eingabe prüfen",IF(I58&gt;1,"Unterdeckung",IF(I58&gt;='Parameter'!$B$13,"Nahe Grenze","Reserve"))))</f>
        <v/>
      </c>
    </row>
    <row r="59">
      <c r="A59" s="24" t="n"/>
      <c r="B59" s="20" t="n"/>
      <c r="C59" s="29" t="n"/>
      <c r="D59" s="30" t="n"/>
      <c r="E59" s="30" t="n"/>
      <c r="F59" s="27">
        <f>IF(OR(A59="",B59="",C59="",D59=""),"",IFERROR(C59*D59+IF(E59="",0,E59),""))</f>
        <v/>
      </c>
      <c r="G59" s="27">
        <f>IF(OR(A59="",B59=""),"",IFERROR(SUMIFS('Aufträge'!$K$4:$K$103,'Aufträge'!$G$4:$G$103,A59,'Aufträge'!$H$4:$H$103,B59,'Aufträge'!$L$4:$L$103,"&lt;&gt;Erledigt"),0))</f>
        <v/>
      </c>
      <c r="H59" s="27">
        <f>IF(OR(F59="",G59=""),"",MAX(0,G59-F59))</f>
        <v/>
      </c>
      <c r="I59" s="32">
        <f>IF(OR(F59="",G59=""),"",IFERROR(G59/F59,""))</f>
        <v/>
      </c>
      <c r="J59" s="28">
        <f>IF(AND(A59="",B59=""),"",IF(OR(A59="",B59="",C59="",D59=""),"Eingabe prüfen",IF(I59&gt;1,"Unterdeckung",IF(I59&gt;='Parameter'!$B$13,"Nahe Grenze","Reserve"))))</f>
        <v/>
      </c>
    </row>
    <row r="60">
      <c r="A60" s="24" t="n"/>
      <c r="B60" s="20" t="n"/>
      <c r="C60" s="29" t="n"/>
      <c r="D60" s="30" t="n"/>
      <c r="E60" s="30" t="n"/>
      <c r="F60" s="25">
        <f>IF(OR(A60="",B60="",C60="",D60=""),"",IFERROR(C60*D60+IF(E60="",0,E60),""))</f>
        <v/>
      </c>
      <c r="G60" s="25">
        <f>IF(OR(A60="",B60=""),"",IFERROR(SUMIFS('Aufträge'!$K$4:$K$103,'Aufträge'!$G$4:$G$103,A60,'Aufträge'!$H$4:$H$103,B60,'Aufträge'!$L$4:$L$103,"&lt;&gt;Erledigt"),0))</f>
        <v/>
      </c>
      <c r="H60" s="25">
        <f>IF(OR(F60="",G60=""),"",MAX(0,G60-F60))</f>
        <v/>
      </c>
      <c r="I60" s="31">
        <f>IF(OR(F60="",G60=""),"",IFERROR(G60/F60,""))</f>
        <v/>
      </c>
      <c r="J60" s="26">
        <f>IF(AND(A60="",B60=""),"",IF(OR(A60="",B60="",C60="",D60=""),"Eingabe prüfen",IF(I60&gt;1,"Unterdeckung",IF(I60&gt;='Parameter'!$B$13,"Nahe Grenze","Reserve"))))</f>
        <v/>
      </c>
    </row>
    <row r="61">
      <c r="A61" s="24" t="n"/>
      <c r="B61" s="20" t="n"/>
      <c r="C61" s="29" t="n"/>
      <c r="D61" s="30" t="n"/>
      <c r="E61" s="30" t="n"/>
      <c r="F61" s="27">
        <f>IF(OR(A61="",B61="",C61="",D61=""),"",IFERROR(C61*D61+IF(E61="",0,E61),""))</f>
        <v/>
      </c>
      <c r="G61" s="27">
        <f>IF(OR(A61="",B61=""),"",IFERROR(SUMIFS('Aufträge'!$K$4:$K$103,'Aufträge'!$G$4:$G$103,A61,'Aufträge'!$H$4:$H$103,B61,'Aufträge'!$L$4:$L$103,"&lt;&gt;Erledigt"),0))</f>
        <v/>
      </c>
      <c r="H61" s="27">
        <f>IF(OR(F61="",G61=""),"",MAX(0,G61-F61))</f>
        <v/>
      </c>
      <c r="I61" s="32">
        <f>IF(OR(F61="",G61=""),"",IFERROR(G61/F61,""))</f>
        <v/>
      </c>
      <c r="J61" s="28">
        <f>IF(AND(A61="",B61=""),"",IF(OR(A61="",B61="",C61="",D61=""),"Eingabe prüfen",IF(I61&gt;1,"Unterdeckung",IF(I61&gt;='Parameter'!$B$13,"Nahe Grenze","Reserve"))))</f>
        <v/>
      </c>
    </row>
    <row r="62">
      <c r="A62" s="24" t="n"/>
      <c r="B62" s="20" t="n"/>
      <c r="C62" s="29" t="n"/>
      <c r="D62" s="30" t="n"/>
      <c r="E62" s="30" t="n"/>
      <c r="F62" s="25">
        <f>IF(OR(A62="",B62="",C62="",D62=""),"",IFERROR(C62*D62+IF(E62="",0,E62),""))</f>
        <v/>
      </c>
      <c r="G62" s="25">
        <f>IF(OR(A62="",B62=""),"",IFERROR(SUMIFS('Aufträge'!$K$4:$K$103,'Aufträge'!$G$4:$G$103,A62,'Aufträge'!$H$4:$H$103,B62,'Aufträge'!$L$4:$L$103,"&lt;&gt;Erledigt"),0))</f>
        <v/>
      </c>
      <c r="H62" s="25">
        <f>IF(OR(F62="",G62=""),"",MAX(0,G62-F62))</f>
        <v/>
      </c>
      <c r="I62" s="31">
        <f>IF(OR(F62="",G62=""),"",IFERROR(G62/F62,""))</f>
        <v/>
      </c>
      <c r="J62" s="26">
        <f>IF(AND(A62="",B62=""),"",IF(OR(A62="",B62="",C62="",D62=""),"Eingabe prüfen",IF(I62&gt;1,"Unterdeckung",IF(I62&gt;='Parameter'!$B$13,"Nahe Grenze","Reserve"))))</f>
        <v/>
      </c>
    </row>
    <row r="63">
      <c r="A63" s="24" t="n"/>
      <c r="B63" s="20" t="n"/>
      <c r="C63" s="29" t="n"/>
      <c r="D63" s="30" t="n"/>
      <c r="E63" s="30" t="n"/>
      <c r="F63" s="27">
        <f>IF(OR(A63="",B63="",C63="",D63=""),"",IFERROR(C63*D63+IF(E63="",0,E63),""))</f>
        <v/>
      </c>
      <c r="G63" s="27">
        <f>IF(OR(A63="",B63=""),"",IFERROR(SUMIFS('Aufträge'!$K$4:$K$103,'Aufträge'!$G$4:$G$103,A63,'Aufträge'!$H$4:$H$103,B63,'Aufträge'!$L$4:$L$103,"&lt;&gt;Erledigt"),0))</f>
        <v/>
      </c>
      <c r="H63" s="27">
        <f>IF(OR(F63="",G63=""),"",MAX(0,G63-F63))</f>
        <v/>
      </c>
      <c r="I63" s="32">
        <f>IF(OR(F63="",G63=""),"",IFERROR(G63/F63,""))</f>
        <v/>
      </c>
      <c r="J63" s="28">
        <f>IF(AND(A63="",B63=""),"",IF(OR(A63="",B63="",C63="",D63=""),"Eingabe prüfen",IF(I63&gt;1,"Unterdeckung",IF(I63&gt;='Parameter'!$B$13,"Nahe Grenze","Reserve"))))</f>
        <v/>
      </c>
    </row>
    <row r="64">
      <c r="A64" s="24" t="n"/>
      <c r="B64" s="20" t="n"/>
      <c r="C64" s="29" t="n"/>
      <c r="D64" s="30" t="n"/>
      <c r="E64" s="30" t="n"/>
      <c r="F64" s="25">
        <f>IF(OR(A64="",B64="",C64="",D64=""),"",IFERROR(C64*D64+IF(E64="",0,E64),""))</f>
        <v/>
      </c>
      <c r="G64" s="25">
        <f>IF(OR(A64="",B64=""),"",IFERROR(SUMIFS('Aufträge'!$K$4:$K$103,'Aufträge'!$G$4:$G$103,A64,'Aufträge'!$H$4:$H$103,B64,'Aufträge'!$L$4:$L$103,"&lt;&gt;Erledigt"),0))</f>
        <v/>
      </c>
      <c r="H64" s="25">
        <f>IF(OR(F64="",G64=""),"",MAX(0,G64-F64))</f>
        <v/>
      </c>
      <c r="I64" s="31">
        <f>IF(OR(F64="",G64=""),"",IFERROR(G64/F64,""))</f>
        <v/>
      </c>
      <c r="J64" s="26">
        <f>IF(AND(A64="",B64=""),"",IF(OR(A64="",B64="",C64="",D64=""),"Eingabe prüfen",IF(I64&gt;1,"Unterdeckung",IF(I64&gt;='Parameter'!$B$13,"Nahe Grenze","Reserve"))))</f>
        <v/>
      </c>
    </row>
    <row r="65">
      <c r="A65" s="24" t="n"/>
      <c r="B65" s="20" t="n"/>
      <c r="C65" s="29" t="n"/>
      <c r="D65" s="30" t="n"/>
      <c r="E65" s="30" t="n"/>
      <c r="F65" s="27">
        <f>IF(OR(A65="",B65="",C65="",D65=""),"",IFERROR(C65*D65+IF(E65="",0,E65),""))</f>
        <v/>
      </c>
      <c r="G65" s="27">
        <f>IF(OR(A65="",B65=""),"",IFERROR(SUMIFS('Aufträge'!$K$4:$K$103,'Aufträge'!$G$4:$G$103,A65,'Aufträge'!$H$4:$H$103,B65,'Aufträge'!$L$4:$L$103,"&lt;&gt;Erledigt"),0))</f>
        <v/>
      </c>
      <c r="H65" s="27">
        <f>IF(OR(F65="",G65=""),"",MAX(0,G65-F65))</f>
        <v/>
      </c>
      <c r="I65" s="32">
        <f>IF(OR(F65="",G65=""),"",IFERROR(G65/F65,""))</f>
        <v/>
      </c>
      <c r="J65" s="28">
        <f>IF(AND(A65="",B65=""),"",IF(OR(A65="",B65="",C65="",D65=""),"Eingabe prüfen",IF(I65&gt;1,"Unterdeckung",IF(I65&gt;='Parameter'!$B$13,"Nahe Grenze","Reserve"))))</f>
        <v/>
      </c>
    </row>
    <row r="66">
      <c r="A66" s="24" t="n"/>
      <c r="B66" s="20" t="n"/>
      <c r="C66" s="29" t="n"/>
      <c r="D66" s="30" t="n"/>
      <c r="E66" s="30" t="n"/>
      <c r="F66" s="25">
        <f>IF(OR(A66="",B66="",C66="",D66=""),"",IFERROR(C66*D66+IF(E66="",0,E66),""))</f>
        <v/>
      </c>
      <c r="G66" s="25">
        <f>IF(OR(A66="",B66=""),"",IFERROR(SUMIFS('Aufträge'!$K$4:$K$103,'Aufträge'!$G$4:$G$103,A66,'Aufträge'!$H$4:$H$103,B66,'Aufträge'!$L$4:$L$103,"&lt;&gt;Erledigt"),0))</f>
        <v/>
      </c>
      <c r="H66" s="25">
        <f>IF(OR(F66="",G66=""),"",MAX(0,G66-F66))</f>
        <v/>
      </c>
      <c r="I66" s="31">
        <f>IF(OR(F66="",G66=""),"",IFERROR(G66/F66,""))</f>
        <v/>
      </c>
      <c r="J66" s="26">
        <f>IF(AND(A66="",B66=""),"",IF(OR(A66="",B66="",C66="",D66=""),"Eingabe prüfen",IF(I66&gt;1,"Unterdeckung",IF(I66&gt;='Parameter'!$B$13,"Nahe Grenze","Reserve"))))</f>
        <v/>
      </c>
    </row>
    <row r="67">
      <c r="A67" s="24" t="n"/>
      <c r="B67" s="20" t="n"/>
      <c r="C67" s="29" t="n"/>
      <c r="D67" s="30" t="n"/>
      <c r="E67" s="30" t="n"/>
      <c r="F67" s="27">
        <f>IF(OR(A67="",B67="",C67="",D67=""),"",IFERROR(C67*D67+IF(E67="",0,E67),""))</f>
        <v/>
      </c>
      <c r="G67" s="27">
        <f>IF(OR(A67="",B67=""),"",IFERROR(SUMIFS('Aufträge'!$K$4:$K$103,'Aufträge'!$G$4:$G$103,A67,'Aufträge'!$H$4:$H$103,B67,'Aufträge'!$L$4:$L$103,"&lt;&gt;Erledigt"),0))</f>
        <v/>
      </c>
      <c r="H67" s="27">
        <f>IF(OR(F67="",G67=""),"",MAX(0,G67-F67))</f>
        <v/>
      </c>
      <c r="I67" s="32">
        <f>IF(OR(F67="",G67=""),"",IFERROR(G67/F67,""))</f>
        <v/>
      </c>
      <c r="J67" s="28">
        <f>IF(AND(A67="",B67=""),"",IF(OR(A67="",B67="",C67="",D67=""),"Eingabe prüfen",IF(I67&gt;1,"Unterdeckung",IF(I67&gt;='Parameter'!$B$13,"Nahe Grenze","Reserve"))))</f>
        <v/>
      </c>
    </row>
    <row r="68">
      <c r="A68" s="24" t="n"/>
      <c r="B68" s="20" t="n"/>
      <c r="C68" s="29" t="n"/>
      <c r="D68" s="30" t="n"/>
      <c r="E68" s="30" t="n"/>
      <c r="F68" s="25">
        <f>IF(OR(A68="",B68="",C68="",D68=""),"",IFERROR(C68*D68+IF(E68="",0,E68),""))</f>
        <v/>
      </c>
      <c r="G68" s="25">
        <f>IF(OR(A68="",B68=""),"",IFERROR(SUMIFS('Aufträge'!$K$4:$K$103,'Aufträge'!$G$4:$G$103,A68,'Aufträge'!$H$4:$H$103,B68,'Aufträge'!$L$4:$L$103,"&lt;&gt;Erledigt"),0))</f>
        <v/>
      </c>
      <c r="H68" s="25">
        <f>IF(OR(F68="",G68=""),"",MAX(0,G68-F68))</f>
        <v/>
      </c>
      <c r="I68" s="31">
        <f>IF(OR(F68="",G68=""),"",IFERROR(G68/F68,""))</f>
        <v/>
      </c>
      <c r="J68" s="26">
        <f>IF(AND(A68="",B68=""),"",IF(OR(A68="",B68="",C68="",D68=""),"Eingabe prüfen",IF(I68&gt;1,"Unterdeckung",IF(I68&gt;='Parameter'!$B$13,"Nahe Grenze","Reserve"))))</f>
        <v/>
      </c>
    </row>
    <row r="69">
      <c r="A69" s="24" t="n"/>
      <c r="B69" s="20" t="n"/>
      <c r="C69" s="29" t="n"/>
      <c r="D69" s="30" t="n"/>
      <c r="E69" s="30" t="n"/>
      <c r="F69" s="27">
        <f>IF(OR(A69="",B69="",C69="",D69=""),"",IFERROR(C69*D69+IF(E69="",0,E69),""))</f>
        <v/>
      </c>
      <c r="G69" s="27">
        <f>IF(OR(A69="",B69=""),"",IFERROR(SUMIFS('Aufträge'!$K$4:$K$103,'Aufträge'!$G$4:$G$103,A69,'Aufträge'!$H$4:$H$103,B69,'Aufträge'!$L$4:$L$103,"&lt;&gt;Erledigt"),0))</f>
        <v/>
      </c>
      <c r="H69" s="27">
        <f>IF(OR(F69="",G69=""),"",MAX(0,G69-F69))</f>
        <v/>
      </c>
      <c r="I69" s="32">
        <f>IF(OR(F69="",G69=""),"",IFERROR(G69/F69,""))</f>
        <v/>
      </c>
      <c r="J69" s="28">
        <f>IF(AND(A69="",B69=""),"",IF(OR(A69="",B69="",C69="",D69=""),"Eingabe prüfen",IF(I69&gt;1,"Unterdeckung",IF(I69&gt;='Parameter'!$B$13,"Nahe Grenze","Reserve"))))</f>
        <v/>
      </c>
    </row>
    <row r="70">
      <c r="A70" s="24" t="n"/>
      <c r="B70" s="20" t="n"/>
      <c r="C70" s="29" t="n"/>
      <c r="D70" s="30" t="n"/>
      <c r="E70" s="30" t="n"/>
      <c r="F70" s="25">
        <f>IF(OR(A70="",B70="",C70="",D70=""),"",IFERROR(C70*D70+IF(E70="",0,E70),""))</f>
        <v/>
      </c>
      <c r="G70" s="25">
        <f>IF(OR(A70="",B70=""),"",IFERROR(SUMIFS('Aufträge'!$K$4:$K$103,'Aufträge'!$G$4:$G$103,A70,'Aufträge'!$H$4:$H$103,B70,'Aufträge'!$L$4:$L$103,"&lt;&gt;Erledigt"),0))</f>
        <v/>
      </c>
      <c r="H70" s="25">
        <f>IF(OR(F70="",G70=""),"",MAX(0,G70-F70))</f>
        <v/>
      </c>
      <c r="I70" s="31">
        <f>IF(OR(F70="",G70=""),"",IFERROR(G70/F70,""))</f>
        <v/>
      </c>
      <c r="J70" s="26">
        <f>IF(AND(A70="",B70=""),"",IF(OR(A70="",B70="",C70="",D70=""),"Eingabe prüfen",IF(I70&gt;1,"Unterdeckung",IF(I70&gt;='Parameter'!$B$13,"Nahe Grenze","Reserve"))))</f>
        <v/>
      </c>
    </row>
    <row r="71">
      <c r="A71" s="24" t="n"/>
      <c r="B71" s="20" t="n"/>
      <c r="C71" s="29" t="n"/>
      <c r="D71" s="30" t="n"/>
      <c r="E71" s="30" t="n"/>
      <c r="F71" s="27">
        <f>IF(OR(A71="",B71="",C71="",D71=""),"",IFERROR(C71*D71+IF(E71="",0,E71),""))</f>
        <v/>
      </c>
      <c r="G71" s="27">
        <f>IF(OR(A71="",B71=""),"",IFERROR(SUMIFS('Aufträge'!$K$4:$K$103,'Aufträge'!$G$4:$G$103,A71,'Aufträge'!$H$4:$H$103,B71,'Aufträge'!$L$4:$L$103,"&lt;&gt;Erledigt"),0))</f>
        <v/>
      </c>
      <c r="H71" s="27">
        <f>IF(OR(F71="",G71=""),"",MAX(0,G71-F71))</f>
        <v/>
      </c>
      <c r="I71" s="32">
        <f>IF(OR(F71="",G71=""),"",IFERROR(G71/F71,""))</f>
        <v/>
      </c>
      <c r="J71" s="28">
        <f>IF(AND(A71="",B71=""),"",IF(OR(A71="",B71="",C71="",D71=""),"Eingabe prüfen",IF(I71&gt;1,"Unterdeckung",IF(I71&gt;='Parameter'!$B$13,"Nahe Grenze","Reserve"))))</f>
        <v/>
      </c>
    </row>
    <row r="72">
      <c r="A72" s="24" t="n"/>
      <c r="B72" s="20" t="n"/>
      <c r="C72" s="29" t="n"/>
      <c r="D72" s="30" t="n"/>
      <c r="E72" s="30" t="n"/>
      <c r="F72" s="25">
        <f>IF(OR(A72="",B72="",C72="",D72=""),"",IFERROR(C72*D72+IF(E72="",0,E72),""))</f>
        <v/>
      </c>
      <c r="G72" s="25">
        <f>IF(OR(A72="",B72=""),"",IFERROR(SUMIFS('Aufträge'!$K$4:$K$103,'Aufträge'!$G$4:$G$103,A72,'Aufträge'!$H$4:$H$103,B72,'Aufträge'!$L$4:$L$103,"&lt;&gt;Erledigt"),0))</f>
        <v/>
      </c>
      <c r="H72" s="25">
        <f>IF(OR(F72="",G72=""),"",MAX(0,G72-F72))</f>
        <v/>
      </c>
      <c r="I72" s="31">
        <f>IF(OR(F72="",G72=""),"",IFERROR(G72/F72,""))</f>
        <v/>
      </c>
      <c r="J72" s="26">
        <f>IF(AND(A72="",B72=""),"",IF(OR(A72="",B72="",C72="",D72=""),"Eingabe prüfen",IF(I72&gt;1,"Unterdeckung",IF(I72&gt;='Parameter'!$B$13,"Nahe Grenze","Reserve"))))</f>
        <v/>
      </c>
    </row>
    <row r="73">
      <c r="A73" s="24" t="n"/>
      <c r="B73" s="20" t="n"/>
      <c r="C73" s="29" t="n"/>
      <c r="D73" s="30" t="n"/>
      <c r="E73" s="30" t="n"/>
      <c r="F73" s="27">
        <f>IF(OR(A73="",B73="",C73="",D73=""),"",IFERROR(C73*D73+IF(E73="",0,E73),""))</f>
        <v/>
      </c>
      <c r="G73" s="27">
        <f>IF(OR(A73="",B73=""),"",IFERROR(SUMIFS('Aufträge'!$K$4:$K$103,'Aufträge'!$G$4:$G$103,A73,'Aufträge'!$H$4:$H$103,B73,'Aufträge'!$L$4:$L$103,"&lt;&gt;Erledigt"),0))</f>
        <v/>
      </c>
      <c r="H73" s="27">
        <f>IF(OR(F73="",G73=""),"",MAX(0,G73-F73))</f>
        <v/>
      </c>
      <c r="I73" s="32">
        <f>IF(OR(F73="",G73=""),"",IFERROR(G73/F73,""))</f>
        <v/>
      </c>
      <c r="J73" s="28">
        <f>IF(AND(A73="",B73=""),"",IF(OR(A73="",B73="",C73="",D73=""),"Eingabe prüfen",IF(I73&gt;1,"Unterdeckung",IF(I73&gt;='Parameter'!$B$13,"Nahe Grenze","Reserve"))))</f>
        <v/>
      </c>
    </row>
    <row r="74">
      <c r="A74" s="24" t="n"/>
      <c r="B74" s="20" t="n"/>
      <c r="C74" s="29" t="n"/>
      <c r="D74" s="30" t="n"/>
      <c r="E74" s="30" t="n"/>
      <c r="F74" s="25">
        <f>IF(OR(A74="",B74="",C74="",D74=""),"",IFERROR(C74*D74+IF(E74="",0,E74),""))</f>
        <v/>
      </c>
      <c r="G74" s="25">
        <f>IF(OR(A74="",B74=""),"",IFERROR(SUMIFS('Aufträge'!$K$4:$K$103,'Aufträge'!$G$4:$G$103,A74,'Aufträge'!$H$4:$H$103,B74,'Aufträge'!$L$4:$L$103,"&lt;&gt;Erledigt"),0))</f>
        <v/>
      </c>
      <c r="H74" s="25">
        <f>IF(OR(F74="",G74=""),"",MAX(0,G74-F74))</f>
        <v/>
      </c>
      <c r="I74" s="31">
        <f>IF(OR(F74="",G74=""),"",IFERROR(G74/F74,""))</f>
        <v/>
      </c>
      <c r="J74" s="26">
        <f>IF(AND(A74="",B74=""),"",IF(OR(A74="",B74="",C74="",D74=""),"Eingabe prüfen",IF(I74&gt;1,"Unterdeckung",IF(I74&gt;='Parameter'!$B$13,"Nahe Grenze","Reserve"))))</f>
        <v/>
      </c>
    </row>
    <row r="75">
      <c r="A75" s="24" t="n"/>
      <c r="B75" s="20" t="n"/>
      <c r="C75" s="29" t="n"/>
      <c r="D75" s="30" t="n"/>
      <c r="E75" s="30" t="n"/>
      <c r="F75" s="27">
        <f>IF(OR(A75="",B75="",C75="",D75=""),"",IFERROR(C75*D75+IF(E75="",0,E75),""))</f>
        <v/>
      </c>
      <c r="G75" s="27">
        <f>IF(OR(A75="",B75=""),"",IFERROR(SUMIFS('Aufträge'!$K$4:$K$103,'Aufträge'!$G$4:$G$103,A75,'Aufträge'!$H$4:$H$103,B75,'Aufträge'!$L$4:$L$103,"&lt;&gt;Erledigt"),0))</f>
        <v/>
      </c>
      <c r="H75" s="27">
        <f>IF(OR(F75="",G75=""),"",MAX(0,G75-F75))</f>
        <v/>
      </c>
      <c r="I75" s="32">
        <f>IF(OR(F75="",G75=""),"",IFERROR(G75/F75,""))</f>
        <v/>
      </c>
      <c r="J75" s="28">
        <f>IF(AND(A75="",B75=""),"",IF(OR(A75="",B75="",C75="",D75=""),"Eingabe prüfen",IF(I75&gt;1,"Unterdeckung",IF(I75&gt;='Parameter'!$B$13,"Nahe Grenze","Reserve"))))</f>
        <v/>
      </c>
    </row>
    <row r="76">
      <c r="A76" s="24" t="n"/>
      <c r="B76" s="20" t="n"/>
      <c r="C76" s="29" t="n"/>
      <c r="D76" s="30" t="n"/>
      <c r="E76" s="30" t="n"/>
      <c r="F76" s="25">
        <f>IF(OR(A76="",B76="",C76="",D76=""),"",IFERROR(C76*D76+IF(E76="",0,E76),""))</f>
        <v/>
      </c>
      <c r="G76" s="25">
        <f>IF(OR(A76="",B76=""),"",IFERROR(SUMIFS('Aufträge'!$K$4:$K$103,'Aufträge'!$G$4:$G$103,A76,'Aufträge'!$H$4:$H$103,B76,'Aufträge'!$L$4:$L$103,"&lt;&gt;Erledigt"),0))</f>
        <v/>
      </c>
      <c r="H76" s="25">
        <f>IF(OR(F76="",G76=""),"",MAX(0,G76-F76))</f>
        <v/>
      </c>
      <c r="I76" s="31">
        <f>IF(OR(F76="",G76=""),"",IFERROR(G76/F76,""))</f>
        <v/>
      </c>
      <c r="J76" s="26">
        <f>IF(AND(A76="",B76=""),"",IF(OR(A76="",B76="",C76="",D76=""),"Eingabe prüfen",IF(I76&gt;1,"Unterdeckung",IF(I76&gt;='Parameter'!$B$13,"Nahe Grenze","Reserve"))))</f>
        <v/>
      </c>
    </row>
    <row r="77">
      <c r="A77" s="24" t="n"/>
      <c r="B77" s="20" t="n"/>
      <c r="C77" s="29" t="n"/>
      <c r="D77" s="30" t="n"/>
      <c r="E77" s="30" t="n"/>
      <c r="F77" s="27">
        <f>IF(OR(A77="",B77="",C77="",D77=""),"",IFERROR(C77*D77+IF(E77="",0,E77),""))</f>
        <v/>
      </c>
      <c r="G77" s="27">
        <f>IF(OR(A77="",B77=""),"",IFERROR(SUMIFS('Aufträge'!$K$4:$K$103,'Aufträge'!$G$4:$G$103,A77,'Aufträge'!$H$4:$H$103,B77,'Aufträge'!$L$4:$L$103,"&lt;&gt;Erledigt"),0))</f>
        <v/>
      </c>
      <c r="H77" s="27">
        <f>IF(OR(F77="",G77=""),"",MAX(0,G77-F77))</f>
        <v/>
      </c>
      <c r="I77" s="32">
        <f>IF(OR(F77="",G77=""),"",IFERROR(G77/F77,""))</f>
        <v/>
      </c>
      <c r="J77" s="28">
        <f>IF(AND(A77="",B77=""),"",IF(OR(A77="",B77="",C77="",D77=""),"Eingabe prüfen",IF(I77&gt;1,"Unterdeckung",IF(I77&gt;='Parameter'!$B$13,"Nahe Grenze","Reserve"))))</f>
        <v/>
      </c>
    </row>
    <row r="78">
      <c r="A78" s="24" t="n"/>
      <c r="B78" s="20" t="n"/>
      <c r="C78" s="29" t="n"/>
      <c r="D78" s="30" t="n"/>
      <c r="E78" s="30" t="n"/>
      <c r="F78" s="25">
        <f>IF(OR(A78="",B78="",C78="",D78=""),"",IFERROR(C78*D78+IF(E78="",0,E78),""))</f>
        <v/>
      </c>
      <c r="G78" s="25">
        <f>IF(OR(A78="",B78=""),"",IFERROR(SUMIFS('Aufträge'!$K$4:$K$103,'Aufträge'!$G$4:$G$103,A78,'Aufträge'!$H$4:$H$103,B78,'Aufträge'!$L$4:$L$103,"&lt;&gt;Erledigt"),0))</f>
        <v/>
      </c>
      <c r="H78" s="25">
        <f>IF(OR(F78="",G78=""),"",MAX(0,G78-F78))</f>
        <v/>
      </c>
      <c r="I78" s="31">
        <f>IF(OR(F78="",G78=""),"",IFERROR(G78/F78,""))</f>
        <v/>
      </c>
      <c r="J78" s="26">
        <f>IF(AND(A78="",B78=""),"",IF(OR(A78="",B78="",C78="",D78=""),"Eingabe prüfen",IF(I78&gt;1,"Unterdeckung",IF(I78&gt;='Parameter'!$B$13,"Nahe Grenze","Reserve"))))</f>
        <v/>
      </c>
    </row>
    <row r="79">
      <c r="A79" s="24" t="n"/>
      <c r="B79" s="20" t="n"/>
      <c r="C79" s="29" t="n"/>
      <c r="D79" s="30" t="n"/>
      <c r="E79" s="30" t="n"/>
      <c r="F79" s="27">
        <f>IF(OR(A79="",B79="",C79="",D79=""),"",IFERROR(C79*D79+IF(E79="",0,E79),""))</f>
        <v/>
      </c>
      <c r="G79" s="27">
        <f>IF(OR(A79="",B79=""),"",IFERROR(SUMIFS('Aufträge'!$K$4:$K$103,'Aufträge'!$G$4:$G$103,A79,'Aufträge'!$H$4:$H$103,B79,'Aufträge'!$L$4:$L$103,"&lt;&gt;Erledigt"),0))</f>
        <v/>
      </c>
      <c r="H79" s="27">
        <f>IF(OR(F79="",G79=""),"",MAX(0,G79-F79))</f>
        <v/>
      </c>
      <c r="I79" s="32">
        <f>IF(OR(F79="",G79=""),"",IFERROR(G79/F79,""))</f>
        <v/>
      </c>
      <c r="J79" s="28">
        <f>IF(AND(A79="",B79=""),"",IF(OR(A79="",B79="",C79="",D79=""),"Eingabe prüfen",IF(I79&gt;1,"Unterdeckung",IF(I79&gt;='Parameter'!$B$13,"Nahe Grenze","Reserve"))))</f>
        <v/>
      </c>
    </row>
    <row r="80">
      <c r="A80" s="24" t="n"/>
      <c r="B80" s="20" t="n"/>
      <c r="C80" s="29" t="n"/>
      <c r="D80" s="30" t="n"/>
      <c r="E80" s="30" t="n"/>
      <c r="F80" s="25">
        <f>IF(OR(A80="",B80="",C80="",D80=""),"",IFERROR(C80*D80+IF(E80="",0,E80),""))</f>
        <v/>
      </c>
      <c r="G80" s="25">
        <f>IF(OR(A80="",B80=""),"",IFERROR(SUMIFS('Aufträge'!$K$4:$K$103,'Aufträge'!$G$4:$G$103,A80,'Aufträge'!$H$4:$H$103,B80,'Aufträge'!$L$4:$L$103,"&lt;&gt;Erledigt"),0))</f>
        <v/>
      </c>
      <c r="H80" s="25">
        <f>IF(OR(F80="",G80=""),"",MAX(0,G80-F80))</f>
        <v/>
      </c>
      <c r="I80" s="31">
        <f>IF(OR(F80="",G80=""),"",IFERROR(G80/F80,""))</f>
        <v/>
      </c>
      <c r="J80" s="26">
        <f>IF(AND(A80="",B80=""),"",IF(OR(A80="",B80="",C80="",D80=""),"Eingabe prüfen",IF(I80&gt;1,"Unterdeckung",IF(I80&gt;='Parameter'!$B$13,"Nahe Grenze","Reserve"))))</f>
        <v/>
      </c>
    </row>
    <row r="81">
      <c r="A81" s="24" t="n"/>
      <c r="B81" s="20" t="n"/>
      <c r="C81" s="29" t="n"/>
      <c r="D81" s="30" t="n"/>
      <c r="E81" s="30" t="n"/>
      <c r="F81" s="27">
        <f>IF(OR(A81="",B81="",C81="",D81=""),"",IFERROR(C81*D81+IF(E81="",0,E81),""))</f>
        <v/>
      </c>
      <c r="G81" s="27">
        <f>IF(OR(A81="",B81=""),"",IFERROR(SUMIFS('Aufträge'!$K$4:$K$103,'Aufträge'!$G$4:$G$103,A81,'Aufträge'!$H$4:$H$103,B81,'Aufträge'!$L$4:$L$103,"&lt;&gt;Erledigt"),0))</f>
        <v/>
      </c>
      <c r="H81" s="27">
        <f>IF(OR(F81="",G81=""),"",MAX(0,G81-F81))</f>
        <v/>
      </c>
      <c r="I81" s="32">
        <f>IF(OR(F81="",G81=""),"",IFERROR(G81/F81,""))</f>
        <v/>
      </c>
      <c r="J81" s="28">
        <f>IF(AND(A81="",B81=""),"",IF(OR(A81="",B81="",C81="",D81=""),"Eingabe prüfen",IF(I81&gt;1,"Unterdeckung",IF(I81&gt;='Parameter'!$B$13,"Nahe Grenze","Reserve"))))</f>
        <v/>
      </c>
    </row>
    <row r="82">
      <c r="A82" s="24" t="n"/>
      <c r="B82" s="20" t="n"/>
      <c r="C82" s="29" t="n"/>
      <c r="D82" s="30" t="n"/>
      <c r="E82" s="30" t="n"/>
      <c r="F82" s="25">
        <f>IF(OR(A82="",B82="",C82="",D82=""),"",IFERROR(C82*D82+IF(E82="",0,E82),""))</f>
        <v/>
      </c>
      <c r="G82" s="25">
        <f>IF(OR(A82="",B82=""),"",IFERROR(SUMIFS('Aufträge'!$K$4:$K$103,'Aufträge'!$G$4:$G$103,A82,'Aufträge'!$H$4:$H$103,B82,'Aufträge'!$L$4:$L$103,"&lt;&gt;Erledigt"),0))</f>
        <v/>
      </c>
      <c r="H82" s="25">
        <f>IF(OR(F82="",G82=""),"",MAX(0,G82-F82))</f>
        <v/>
      </c>
      <c r="I82" s="31">
        <f>IF(OR(F82="",G82=""),"",IFERROR(G82/F82,""))</f>
        <v/>
      </c>
      <c r="J82" s="26">
        <f>IF(AND(A82="",B82=""),"",IF(OR(A82="",B82="",C82="",D82=""),"Eingabe prüfen",IF(I82&gt;1,"Unterdeckung",IF(I82&gt;='Parameter'!$B$13,"Nahe Grenze","Reserve"))))</f>
        <v/>
      </c>
    </row>
    <row r="83">
      <c r="A83" s="24" t="n"/>
      <c r="B83" s="20" t="n"/>
      <c r="C83" s="29" t="n"/>
      <c r="D83" s="30" t="n"/>
      <c r="E83" s="30" t="n"/>
      <c r="F83" s="27">
        <f>IF(OR(A83="",B83="",C83="",D83=""),"",IFERROR(C83*D83+IF(E83="",0,E83),""))</f>
        <v/>
      </c>
      <c r="G83" s="27">
        <f>IF(OR(A83="",B83=""),"",IFERROR(SUMIFS('Aufträge'!$K$4:$K$103,'Aufträge'!$G$4:$G$103,A83,'Aufträge'!$H$4:$H$103,B83,'Aufträge'!$L$4:$L$103,"&lt;&gt;Erledigt"),0))</f>
        <v/>
      </c>
      <c r="H83" s="27">
        <f>IF(OR(F83="",G83=""),"",MAX(0,G83-F83))</f>
        <v/>
      </c>
      <c r="I83" s="32">
        <f>IF(OR(F83="",G83=""),"",IFERROR(G83/F83,""))</f>
        <v/>
      </c>
      <c r="J83" s="28">
        <f>IF(AND(A83="",B83=""),"",IF(OR(A83="",B83="",C83="",D83=""),"Eingabe prüfen",IF(I83&gt;1,"Unterdeckung",IF(I83&gt;='Parameter'!$B$13,"Nahe Grenze","Reserve"))))</f>
        <v/>
      </c>
    </row>
    <row r="84">
      <c r="A84" s="24" t="n"/>
      <c r="B84" s="20" t="n"/>
      <c r="C84" s="29" t="n"/>
      <c r="D84" s="30" t="n"/>
      <c r="E84" s="30" t="n"/>
      <c r="F84" s="25">
        <f>IF(OR(A84="",B84="",C84="",D84=""),"",IFERROR(C84*D84+IF(E84="",0,E84),""))</f>
        <v/>
      </c>
      <c r="G84" s="25">
        <f>IF(OR(A84="",B84=""),"",IFERROR(SUMIFS('Aufträge'!$K$4:$K$103,'Aufträge'!$G$4:$G$103,A84,'Aufträge'!$H$4:$H$103,B84,'Aufträge'!$L$4:$L$103,"&lt;&gt;Erledigt"),0))</f>
        <v/>
      </c>
      <c r="H84" s="25">
        <f>IF(OR(F84="",G84=""),"",MAX(0,G84-F84))</f>
        <v/>
      </c>
      <c r="I84" s="31">
        <f>IF(OR(F84="",G84=""),"",IFERROR(G84/F84,""))</f>
        <v/>
      </c>
      <c r="J84" s="26">
        <f>IF(AND(A84="",B84=""),"",IF(OR(A84="",B84="",C84="",D84=""),"Eingabe prüfen",IF(I84&gt;1,"Unterdeckung",IF(I84&gt;='Parameter'!$B$13,"Nahe Grenze","Reserve"))))</f>
        <v/>
      </c>
    </row>
    <row r="85">
      <c r="A85" s="24" t="n"/>
      <c r="B85" s="20" t="n"/>
      <c r="C85" s="29" t="n"/>
      <c r="D85" s="30" t="n"/>
      <c r="E85" s="30" t="n"/>
      <c r="F85" s="27">
        <f>IF(OR(A85="",B85="",C85="",D85=""),"",IFERROR(C85*D85+IF(E85="",0,E85),""))</f>
        <v/>
      </c>
      <c r="G85" s="27">
        <f>IF(OR(A85="",B85=""),"",IFERROR(SUMIFS('Aufträge'!$K$4:$K$103,'Aufträge'!$G$4:$G$103,A85,'Aufträge'!$H$4:$H$103,B85,'Aufträge'!$L$4:$L$103,"&lt;&gt;Erledigt"),0))</f>
        <v/>
      </c>
      <c r="H85" s="27">
        <f>IF(OR(F85="",G85=""),"",MAX(0,G85-F85))</f>
        <v/>
      </c>
      <c r="I85" s="32">
        <f>IF(OR(F85="",G85=""),"",IFERROR(G85/F85,""))</f>
        <v/>
      </c>
      <c r="J85" s="28">
        <f>IF(AND(A85="",B85=""),"",IF(OR(A85="",B85="",C85="",D85=""),"Eingabe prüfen",IF(I85&gt;1,"Unterdeckung",IF(I85&gt;='Parameter'!$B$13,"Nahe Grenze","Reserve"))))</f>
        <v/>
      </c>
    </row>
    <row r="86">
      <c r="A86" s="24" t="n"/>
      <c r="B86" s="20" t="n"/>
      <c r="C86" s="29" t="n"/>
      <c r="D86" s="30" t="n"/>
      <c r="E86" s="30" t="n"/>
      <c r="F86" s="25">
        <f>IF(OR(A86="",B86="",C86="",D86=""),"",IFERROR(C86*D86+IF(E86="",0,E86),""))</f>
        <v/>
      </c>
      <c r="G86" s="25">
        <f>IF(OR(A86="",B86=""),"",IFERROR(SUMIFS('Aufträge'!$K$4:$K$103,'Aufträge'!$G$4:$G$103,A86,'Aufträge'!$H$4:$H$103,B86,'Aufträge'!$L$4:$L$103,"&lt;&gt;Erledigt"),0))</f>
        <v/>
      </c>
      <c r="H86" s="25">
        <f>IF(OR(F86="",G86=""),"",MAX(0,G86-F86))</f>
        <v/>
      </c>
      <c r="I86" s="31">
        <f>IF(OR(F86="",G86=""),"",IFERROR(G86/F86,""))</f>
        <v/>
      </c>
      <c r="J86" s="26">
        <f>IF(AND(A86="",B86=""),"",IF(OR(A86="",B86="",C86="",D86=""),"Eingabe prüfen",IF(I86&gt;1,"Unterdeckung",IF(I86&gt;='Parameter'!$B$13,"Nahe Grenze","Reserve"))))</f>
        <v/>
      </c>
    </row>
    <row r="87">
      <c r="A87" s="24" t="n"/>
      <c r="B87" s="20" t="n"/>
      <c r="C87" s="29" t="n"/>
      <c r="D87" s="30" t="n"/>
      <c r="E87" s="30" t="n"/>
      <c r="F87" s="27">
        <f>IF(OR(A87="",B87="",C87="",D87=""),"",IFERROR(C87*D87+IF(E87="",0,E87),""))</f>
        <v/>
      </c>
      <c r="G87" s="27">
        <f>IF(OR(A87="",B87=""),"",IFERROR(SUMIFS('Aufträge'!$K$4:$K$103,'Aufträge'!$G$4:$G$103,A87,'Aufträge'!$H$4:$H$103,B87,'Aufträge'!$L$4:$L$103,"&lt;&gt;Erledigt"),0))</f>
        <v/>
      </c>
      <c r="H87" s="27">
        <f>IF(OR(F87="",G87=""),"",MAX(0,G87-F87))</f>
        <v/>
      </c>
      <c r="I87" s="32">
        <f>IF(OR(F87="",G87=""),"",IFERROR(G87/F87,""))</f>
        <v/>
      </c>
      <c r="J87" s="28">
        <f>IF(AND(A87="",B87=""),"",IF(OR(A87="",B87="",C87="",D87=""),"Eingabe prüfen",IF(I87&gt;1,"Unterdeckung",IF(I87&gt;='Parameter'!$B$13,"Nahe Grenze","Reserve"))))</f>
        <v/>
      </c>
    </row>
    <row r="88">
      <c r="A88" s="24" t="n"/>
      <c r="B88" s="20" t="n"/>
      <c r="C88" s="29" t="n"/>
      <c r="D88" s="30" t="n"/>
      <c r="E88" s="30" t="n"/>
      <c r="F88" s="25">
        <f>IF(OR(A88="",B88="",C88="",D88=""),"",IFERROR(C88*D88+IF(E88="",0,E88),""))</f>
        <v/>
      </c>
      <c r="G88" s="25">
        <f>IF(OR(A88="",B88=""),"",IFERROR(SUMIFS('Aufträge'!$K$4:$K$103,'Aufträge'!$G$4:$G$103,A88,'Aufträge'!$H$4:$H$103,B88,'Aufträge'!$L$4:$L$103,"&lt;&gt;Erledigt"),0))</f>
        <v/>
      </c>
      <c r="H88" s="25">
        <f>IF(OR(F88="",G88=""),"",MAX(0,G88-F88))</f>
        <v/>
      </c>
      <c r="I88" s="31">
        <f>IF(OR(F88="",G88=""),"",IFERROR(G88/F88,""))</f>
        <v/>
      </c>
      <c r="J88" s="26">
        <f>IF(AND(A88="",B88=""),"",IF(OR(A88="",B88="",C88="",D88=""),"Eingabe prüfen",IF(I88&gt;1,"Unterdeckung",IF(I88&gt;='Parameter'!$B$13,"Nahe Grenze","Reserve"))))</f>
        <v/>
      </c>
    </row>
    <row r="89">
      <c r="A89" s="24" t="n"/>
      <c r="B89" s="20" t="n"/>
      <c r="C89" s="29" t="n"/>
      <c r="D89" s="30" t="n"/>
      <c r="E89" s="30" t="n"/>
      <c r="F89" s="27">
        <f>IF(OR(A89="",B89="",C89="",D89=""),"",IFERROR(C89*D89+IF(E89="",0,E89),""))</f>
        <v/>
      </c>
      <c r="G89" s="27">
        <f>IF(OR(A89="",B89=""),"",IFERROR(SUMIFS('Aufträge'!$K$4:$K$103,'Aufträge'!$G$4:$G$103,A89,'Aufträge'!$H$4:$H$103,B89,'Aufträge'!$L$4:$L$103,"&lt;&gt;Erledigt"),0))</f>
        <v/>
      </c>
      <c r="H89" s="27">
        <f>IF(OR(F89="",G89=""),"",MAX(0,G89-F89))</f>
        <v/>
      </c>
      <c r="I89" s="32">
        <f>IF(OR(F89="",G89=""),"",IFERROR(G89/F89,""))</f>
        <v/>
      </c>
      <c r="J89" s="28">
        <f>IF(AND(A89="",B89=""),"",IF(OR(A89="",B89="",C89="",D89=""),"Eingabe prüfen",IF(I89&gt;1,"Unterdeckung",IF(I89&gt;='Parameter'!$B$13,"Nahe Grenze","Reserve"))))</f>
        <v/>
      </c>
    </row>
    <row r="90">
      <c r="A90" s="24" t="n"/>
      <c r="B90" s="20" t="n"/>
      <c r="C90" s="29" t="n"/>
      <c r="D90" s="30" t="n"/>
      <c r="E90" s="30" t="n"/>
      <c r="F90" s="25">
        <f>IF(OR(A90="",B90="",C90="",D90=""),"",IFERROR(C90*D90+IF(E90="",0,E90),""))</f>
        <v/>
      </c>
      <c r="G90" s="25">
        <f>IF(OR(A90="",B90=""),"",IFERROR(SUMIFS('Aufträge'!$K$4:$K$103,'Aufträge'!$G$4:$G$103,A90,'Aufträge'!$H$4:$H$103,B90,'Aufträge'!$L$4:$L$103,"&lt;&gt;Erledigt"),0))</f>
        <v/>
      </c>
      <c r="H90" s="25">
        <f>IF(OR(F90="",G90=""),"",MAX(0,G90-F90))</f>
        <v/>
      </c>
      <c r="I90" s="31">
        <f>IF(OR(F90="",G90=""),"",IFERROR(G90/F90,""))</f>
        <v/>
      </c>
      <c r="J90" s="26">
        <f>IF(AND(A90="",B90=""),"",IF(OR(A90="",B90="",C90="",D90=""),"Eingabe prüfen",IF(I90&gt;1,"Unterdeckung",IF(I90&gt;='Parameter'!$B$13,"Nahe Grenze","Reserve"))))</f>
        <v/>
      </c>
    </row>
    <row r="91">
      <c r="A91" s="24" t="n"/>
      <c r="B91" s="20" t="n"/>
      <c r="C91" s="29" t="n"/>
      <c r="D91" s="30" t="n"/>
      <c r="E91" s="30" t="n"/>
      <c r="F91" s="27">
        <f>IF(OR(A91="",B91="",C91="",D91=""),"",IFERROR(C91*D91+IF(E91="",0,E91),""))</f>
        <v/>
      </c>
      <c r="G91" s="27">
        <f>IF(OR(A91="",B91=""),"",IFERROR(SUMIFS('Aufträge'!$K$4:$K$103,'Aufträge'!$G$4:$G$103,A91,'Aufträge'!$H$4:$H$103,B91,'Aufträge'!$L$4:$L$103,"&lt;&gt;Erledigt"),0))</f>
        <v/>
      </c>
      <c r="H91" s="27">
        <f>IF(OR(F91="",G91=""),"",MAX(0,G91-F91))</f>
        <v/>
      </c>
      <c r="I91" s="32">
        <f>IF(OR(F91="",G91=""),"",IFERROR(G91/F91,""))</f>
        <v/>
      </c>
      <c r="J91" s="28">
        <f>IF(AND(A91="",B91=""),"",IF(OR(A91="",B91="",C91="",D91=""),"Eingabe prüfen",IF(I91&gt;1,"Unterdeckung",IF(I91&gt;='Parameter'!$B$13,"Nahe Grenze","Reserve"))))</f>
        <v/>
      </c>
    </row>
    <row r="92">
      <c r="A92" s="24" t="n"/>
      <c r="B92" s="20" t="n"/>
      <c r="C92" s="29" t="n"/>
      <c r="D92" s="30" t="n"/>
      <c r="E92" s="30" t="n"/>
      <c r="F92" s="25">
        <f>IF(OR(A92="",B92="",C92="",D92=""),"",IFERROR(C92*D92+IF(E92="",0,E92),""))</f>
        <v/>
      </c>
      <c r="G92" s="25">
        <f>IF(OR(A92="",B92=""),"",IFERROR(SUMIFS('Aufträge'!$K$4:$K$103,'Aufträge'!$G$4:$G$103,A92,'Aufträge'!$H$4:$H$103,B92,'Aufträge'!$L$4:$L$103,"&lt;&gt;Erledigt"),0))</f>
        <v/>
      </c>
      <c r="H92" s="25">
        <f>IF(OR(F92="",G92=""),"",MAX(0,G92-F92))</f>
        <v/>
      </c>
      <c r="I92" s="31">
        <f>IF(OR(F92="",G92=""),"",IFERROR(G92/F92,""))</f>
        <v/>
      </c>
      <c r="J92" s="26">
        <f>IF(AND(A92="",B92=""),"",IF(OR(A92="",B92="",C92="",D92=""),"Eingabe prüfen",IF(I92&gt;1,"Unterdeckung",IF(I92&gt;='Parameter'!$B$13,"Nahe Grenze","Reserve"))))</f>
        <v/>
      </c>
    </row>
    <row r="93">
      <c r="A93" s="24" t="n"/>
      <c r="B93" s="20" t="n"/>
      <c r="C93" s="29" t="n"/>
      <c r="D93" s="30" t="n"/>
      <c r="E93" s="30" t="n"/>
      <c r="F93" s="27">
        <f>IF(OR(A93="",B93="",C93="",D93=""),"",IFERROR(C93*D93+IF(E93="",0,E93),""))</f>
        <v/>
      </c>
      <c r="G93" s="27">
        <f>IF(OR(A93="",B93=""),"",IFERROR(SUMIFS('Aufträge'!$K$4:$K$103,'Aufträge'!$G$4:$G$103,A93,'Aufträge'!$H$4:$H$103,B93,'Aufträge'!$L$4:$L$103,"&lt;&gt;Erledigt"),0))</f>
        <v/>
      </c>
      <c r="H93" s="27">
        <f>IF(OR(F93="",G93=""),"",MAX(0,G93-F93))</f>
        <v/>
      </c>
      <c r="I93" s="32">
        <f>IF(OR(F93="",G93=""),"",IFERROR(G93/F93,""))</f>
        <v/>
      </c>
      <c r="J93" s="28">
        <f>IF(AND(A93="",B93=""),"",IF(OR(A93="",B93="",C93="",D93=""),"Eingabe prüfen",IF(I93&gt;1,"Unterdeckung",IF(I93&gt;='Parameter'!$B$13,"Nahe Grenze","Reserve"))))</f>
        <v/>
      </c>
    </row>
    <row r="94">
      <c r="A94" s="24" t="n"/>
      <c r="B94" s="20" t="n"/>
      <c r="C94" s="29" t="n"/>
      <c r="D94" s="30" t="n"/>
      <c r="E94" s="30" t="n"/>
      <c r="F94" s="25">
        <f>IF(OR(A94="",B94="",C94="",D94=""),"",IFERROR(C94*D94+IF(E94="",0,E94),""))</f>
        <v/>
      </c>
      <c r="G94" s="25">
        <f>IF(OR(A94="",B94=""),"",IFERROR(SUMIFS('Aufträge'!$K$4:$K$103,'Aufträge'!$G$4:$G$103,A94,'Aufträge'!$H$4:$H$103,B94,'Aufträge'!$L$4:$L$103,"&lt;&gt;Erledigt"),0))</f>
        <v/>
      </c>
      <c r="H94" s="25">
        <f>IF(OR(F94="",G94=""),"",MAX(0,G94-F94))</f>
        <v/>
      </c>
      <c r="I94" s="31">
        <f>IF(OR(F94="",G94=""),"",IFERROR(G94/F94,""))</f>
        <v/>
      </c>
      <c r="J94" s="26">
        <f>IF(AND(A94="",B94=""),"",IF(OR(A94="",B94="",C94="",D94=""),"Eingabe prüfen",IF(I94&gt;1,"Unterdeckung",IF(I94&gt;='Parameter'!$B$13,"Nahe Grenze","Reserve"))))</f>
        <v/>
      </c>
    </row>
    <row r="95">
      <c r="A95" s="24" t="n"/>
      <c r="B95" s="20" t="n"/>
      <c r="C95" s="29" t="n"/>
      <c r="D95" s="30" t="n"/>
      <c r="E95" s="30" t="n"/>
      <c r="F95" s="27">
        <f>IF(OR(A95="",B95="",C95="",D95=""),"",IFERROR(C95*D95+IF(E95="",0,E95),""))</f>
        <v/>
      </c>
      <c r="G95" s="27">
        <f>IF(OR(A95="",B95=""),"",IFERROR(SUMIFS('Aufträge'!$K$4:$K$103,'Aufträge'!$G$4:$G$103,A95,'Aufträge'!$H$4:$H$103,B95,'Aufträge'!$L$4:$L$103,"&lt;&gt;Erledigt"),0))</f>
        <v/>
      </c>
      <c r="H95" s="27">
        <f>IF(OR(F95="",G95=""),"",MAX(0,G95-F95))</f>
        <v/>
      </c>
      <c r="I95" s="32">
        <f>IF(OR(F95="",G95=""),"",IFERROR(G95/F95,""))</f>
        <v/>
      </c>
      <c r="J95" s="28">
        <f>IF(AND(A95="",B95=""),"",IF(OR(A95="",B95="",C95="",D95=""),"Eingabe prüfen",IF(I95&gt;1,"Unterdeckung",IF(I95&gt;='Parameter'!$B$13,"Nahe Grenze","Reserve"))))</f>
        <v/>
      </c>
    </row>
    <row r="96">
      <c r="A96" s="24" t="n"/>
      <c r="B96" s="20" t="n"/>
      <c r="C96" s="29" t="n"/>
      <c r="D96" s="30" t="n"/>
      <c r="E96" s="30" t="n"/>
      <c r="F96" s="25">
        <f>IF(OR(A96="",B96="",C96="",D96=""),"",IFERROR(C96*D96+IF(E96="",0,E96),""))</f>
        <v/>
      </c>
      <c r="G96" s="25">
        <f>IF(OR(A96="",B96=""),"",IFERROR(SUMIFS('Aufträge'!$K$4:$K$103,'Aufträge'!$G$4:$G$103,A96,'Aufträge'!$H$4:$H$103,B96,'Aufträge'!$L$4:$L$103,"&lt;&gt;Erledigt"),0))</f>
        <v/>
      </c>
      <c r="H96" s="25">
        <f>IF(OR(F96="",G96=""),"",MAX(0,G96-F96))</f>
        <v/>
      </c>
      <c r="I96" s="31">
        <f>IF(OR(F96="",G96=""),"",IFERROR(G96/F96,""))</f>
        <v/>
      </c>
      <c r="J96" s="26">
        <f>IF(AND(A96="",B96=""),"",IF(OR(A96="",B96="",C96="",D96=""),"Eingabe prüfen",IF(I96&gt;1,"Unterdeckung",IF(I96&gt;='Parameter'!$B$13,"Nahe Grenze","Reserve"))))</f>
        <v/>
      </c>
    </row>
    <row r="97">
      <c r="A97" s="24" t="n"/>
      <c r="B97" s="20" t="n"/>
      <c r="C97" s="29" t="n"/>
      <c r="D97" s="30" t="n"/>
      <c r="E97" s="30" t="n"/>
      <c r="F97" s="27">
        <f>IF(OR(A97="",B97="",C97="",D97=""),"",IFERROR(C97*D97+IF(E97="",0,E97),""))</f>
        <v/>
      </c>
      <c r="G97" s="27">
        <f>IF(OR(A97="",B97=""),"",IFERROR(SUMIFS('Aufträge'!$K$4:$K$103,'Aufträge'!$G$4:$G$103,A97,'Aufträge'!$H$4:$H$103,B97,'Aufträge'!$L$4:$L$103,"&lt;&gt;Erledigt"),0))</f>
        <v/>
      </c>
      <c r="H97" s="27">
        <f>IF(OR(F97="",G97=""),"",MAX(0,G97-F97))</f>
        <v/>
      </c>
      <c r="I97" s="32">
        <f>IF(OR(F97="",G97=""),"",IFERROR(G97/F97,""))</f>
        <v/>
      </c>
      <c r="J97" s="28">
        <f>IF(AND(A97="",B97=""),"",IF(OR(A97="",B97="",C97="",D97=""),"Eingabe prüfen",IF(I97&gt;1,"Unterdeckung",IF(I97&gt;='Parameter'!$B$13,"Nahe Grenze","Reserve"))))</f>
        <v/>
      </c>
    </row>
    <row r="98">
      <c r="A98" s="24" t="n"/>
      <c r="B98" s="20" t="n"/>
      <c r="C98" s="29" t="n"/>
      <c r="D98" s="30" t="n"/>
      <c r="E98" s="30" t="n"/>
      <c r="F98" s="25">
        <f>IF(OR(A98="",B98="",C98="",D98=""),"",IFERROR(C98*D98+IF(E98="",0,E98),""))</f>
        <v/>
      </c>
      <c r="G98" s="25">
        <f>IF(OR(A98="",B98=""),"",IFERROR(SUMIFS('Aufträge'!$K$4:$K$103,'Aufträge'!$G$4:$G$103,A98,'Aufträge'!$H$4:$H$103,B98,'Aufträge'!$L$4:$L$103,"&lt;&gt;Erledigt"),0))</f>
        <v/>
      </c>
      <c r="H98" s="25">
        <f>IF(OR(F98="",G98=""),"",MAX(0,G98-F98))</f>
        <v/>
      </c>
      <c r="I98" s="31">
        <f>IF(OR(F98="",G98=""),"",IFERROR(G98/F98,""))</f>
        <v/>
      </c>
      <c r="J98" s="26">
        <f>IF(AND(A98="",B98=""),"",IF(OR(A98="",B98="",C98="",D98=""),"Eingabe prüfen",IF(I98&gt;1,"Unterdeckung",IF(I98&gt;='Parameter'!$B$13,"Nahe Grenze","Reserve"))))</f>
        <v/>
      </c>
    </row>
    <row r="99">
      <c r="A99" s="24" t="n"/>
      <c r="B99" s="20" t="n"/>
      <c r="C99" s="29" t="n"/>
      <c r="D99" s="30" t="n"/>
      <c r="E99" s="30" t="n"/>
      <c r="F99" s="27">
        <f>IF(OR(A99="",B99="",C99="",D99=""),"",IFERROR(C99*D99+IF(E99="",0,E99),""))</f>
        <v/>
      </c>
      <c r="G99" s="27">
        <f>IF(OR(A99="",B99=""),"",IFERROR(SUMIFS('Aufträge'!$K$4:$K$103,'Aufträge'!$G$4:$G$103,A99,'Aufträge'!$H$4:$H$103,B99,'Aufträge'!$L$4:$L$103,"&lt;&gt;Erledigt"),0))</f>
        <v/>
      </c>
      <c r="H99" s="27">
        <f>IF(OR(F99="",G99=""),"",MAX(0,G99-F99))</f>
        <v/>
      </c>
      <c r="I99" s="32">
        <f>IF(OR(F99="",G99=""),"",IFERROR(G99/F99,""))</f>
        <v/>
      </c>
      <c r="J99" s="28">
        <f>IF(AND(A99="",B99=""),"",IF(OR(A99="",B99="",C99="",D99=""),"Eingabe prüfen",IF(I99&gt;1,"Unterdeckung",IF(I99&gt;='Parameter'!$B$13,"Nahe Grenze","Reserve"))))</f>
        <v/>
      </c>
    </row>
    <row r="100">
      <c r="A100" s="24" t="n"/>
      <c r="B100" s="20" t="n"/>
      <c r="C100" s="29" t="n"/>
      <c r="D100" s="30" t="n"/>
      <c r="E100" s="30" t="n"/>
      <c r="F100" s="25">
        <f>IF(OR(A100="",B100="",C100="",D100=""),"",IFERROR(C100*D100+IF(E100="",0,E100),""))</f>
        <v/>
      </c>
      <c r="G100" s="25">
        <f>IF(OR(A100="",B100=""),"",IFERROR(SUMIFS('Aufträge'!$K$4:$K$103,'Aufträge'!$G$4:$G$103,A100,'Aufträge'!$H$4:$H$103,B100,'Aufträge'!$L$4:$L$103,"&lt;&gt;Erledigt"),0))</f>
        <v/>
      </c>
      <c r="H100" s="25">
        <f>IF(OR(F100="",G100=""),"",MAX(0,G100-F100))</f>
        <v/>
      </c>
      <c r="I100" s="31">
        <f>IF(OR(F100="",G100=""),"",IFERROR(G100/F100,""))</f>
        <v/>
      </c>
      <c r="J100" s="26">
        <f>IF(AND(A100="",B100=""),"",IF(OR(A100="",B100="",C100="",D100=""),"Eingabe prüfen",IF(I100&gt;1,"Unterdeckung",IF(I100&gt;='Parameter'!$B$13,"Nahe Grenze","Reserve"))))</f>
        <v/>
      </c>
    </row>
    <row r="101">
      <c r="A101" s="24" t="n"/>
      <c r="B101" s="20" t="n"/>
      <c r="C101" s="29" t="n"/>
      <c r="D101" s="30" t="n"/>
      <c r="E101" s="30" t="n"/>
      <c r="F101" s="27">
        <f>IF(OR(A101="",B101="",C101="",D101=""),"",IFERROR(C101*D101+IF(E101="",0,E101),""))</f>
        <v/>
      </c>
      <c r="G101" s="27">
        <f>IF(OR(A101="",B101=""),"",IFERROR(SUMIFS('Aufträge'!$K$4:$K$103,'Aufträge'!$G$4:$G$103,A101,'Aufträge'!$H$4:$H$103,B101,'Aufträge'!$L$4:$L$103,"&lt;&gt;Erledigt"),0))</f>
        <v/>
      </c>
      <c r="H101" s="27">
        <f>IF(OR(F101="",G101=""),"",MAX(0,G101-F101))</f>
        <v/>
      </c>
      <c r="I101" s="32">
        <f>IF(OR(F101="",G101=""),"",IFERROR(G101/F101,""))</f>
        <v/>
      </c>
      <c r="J101" s="28">
        <f>IF(AND(A101="",B101=""),"",IF(OR(A101="",B101="",C101="",D101=""),"Eingabe prüfen",IF(I101&gt;1,"Unterdeckung",IF(I101&gt;='Parameter'!$B$13,"Nahe Grenze","Reserve"))))</f>
        <v/>
      </c>
    </row>
    <row r="102">
      <c r="A102" s="24" t="n"/>
      <c r="B102" s="20" t="n"/>
      <c r="C102" s="29" t="n"/>
      <c r="D102" s="30" t="n"/>
      <c r="E102" s="30" t="n"/>
      <c r="F102" s="25">
        <f>IF(OR(A102="",B102="",C102="",D102=""),"",IFERROR(C102*D102+IF(E102="",0,E102),""))</f>
        <v/>
      </c>
      <c r="G102" s="25">
        <f>IF(OR(A102="",B102=""),"",IFERROR(SUMIFS('Aufträge'!$K$4:$K$103,'Aufträge'!$G$4:$G$103,A102,'Aufträge'!$H$4:$H$103,B102,'Aufträge'!$L$4:$L$103,"&lt;&gt;Erledigt"),0))</f>
        <v/>
      </c>
      <c r="H102" s="25">
        <f>IF(OR(F102="",G102=""),"",MAX(0,G102-F102))</f>
        <v/>
      </c>
      <c r="I102" s="31">
        <f>IF(OR(F102="",G102=""),"",IFERROR(G102/F102,""))</f>
        <v/>
      </c>
      <c r="J102" s="26">
        <f>IF(AND(A102="",B102=""),"",IF(OR(A102="",B102="",C102="",D102=""),"Eingabe prüfen",IF(I102&gt;1,"Unterdeckung",IF(I102&gt;='Parameter'!$B$13,"Nahe Grenze","Reserve"))))</f>
        <v/>
      </c>
    </row>
    <row r="103">
      <c r="A103" s="24" t="n"/>
      <c r="B103" s="20" t="n"/>
      <c r="C103" s="29" t="n"/>
      <c r="D103" s="30" t="n"/>
      <c r="E103" s="30" t="n"/>
      <c r="F103" s="27">
        <f>IF(OR(A103="",B103="",C103="",D103=""),"",IFERROR(C103*D103+IF(E103="",0,E103),""))</f>
        <v/>
      </c>
      <c r="G103" s="27">
        <f>IF(OR(A103="",B103=""),"",IFERROR(SUMIFS('Aufträge'!$K$4:$K$103,'Aufträge'!$G$4:$G$103,A103,'Aufträge'!$H$4:$H$103,B103,'Aufträge'!$L$4:$L$103,"&lt;&gt;Erledigt"),0))</f>
        <v/>
      </c>
      <c r="H103" s="27">
        <f>IF(OR(F103="",G103=""),"",MAX(0,G103-F103))</f>
        <v/>
      </c>
      <c r="I103" s="32">
        <f>IF(OR(F103="",G103=""),"",IFERROR(G103/F103,""))</f>
        <v/>
      </c>
      <c r="J103" s="28">
        <f>IF(AND(A103="",B103=""),"",IF(OR(A103="",B103="",C103="",D103=""),"Eingabe prüfen",IF(I103&gt;1,"Unterdeckung",IF(I103&gt;='Parameter'!$B$13,"Nahe Grenze","Reserve"))))</f>
        <v/>
      </c>
    </row>
  </sheetData>
  <autoFilter ref="A3:J103"/>
  <mergeCells count="1">
    <mergeCell ref="A1:J1"/>
  </mergeCells>
  <conditionalFormatting sqref="A4:B103">
    <cfRule type="expression" priority="1" dxfId="0">
      <formula>AND($A4&lt;&gt;"",$B4&lt;&gt;"",COUNTIFS($A$4:$A$103,$A4,$B$4:$B$103,$B4)&gt;1)</formula>
    </cfRule>
  </conditionalFormatting>
  <conditionalFormatting sqref="H4:H103">
    <cfRule type="expression" priority="2" dxfId="0">
      <formula>$H4&gt;0</formula>
    </cfRule>
  </conditionalFormatting>
  <conditionalFormatting sqref="J4:J103">
    <cfRule type="expression" priority="3" dxfId="0">
      <formula>$J4="Unterdeckung"</formula>
    </cfRule>
    <cfRule type="expression" priority="4" dxfId="2">
      <formula>$J4="Nahe Grenze"</formula>
    </cfRule>
    <cfRule type="expression" priority="5" dxfId="1">
      <formula>$J4="Reserve"</formula>
    </cfRule>
  </conditionalFormatting>
  <dataValidations count="5">
    <dataValidation sqref="A4:A103" showDropDown="0" showInputMessage="0" showErrorMessage="1" allowBlank="0" errorTitle="Zeitraum prüfen" error="Bitte nach Möglichkeit den ersten Kalendertag des Monats verwenden." type="custom" errorStyle="warning">
      <formula1>=OR(A4="",AND(ISNUMBER(A4),DAY(A4)=1,A4&gt;=DATE(YEAR(TODAY())-1,1,1),A4&lt;=DATE(YEAR(TODAY())+5,12,31)))</formula1>
    </dataValidation>
    <dataValidation sqref="B4:B103" showDropDown="0" showInputMessage="0" showErrorMessage="1" allowBlank="0" errorTitle="Ungültige Anlage" error="Bitte einen Wert aus der Anlagenliste auswählen." type="list">
      <formula1>'Parameter'!$A$5:$A$8</formula1>
    </dataValidation>
    <dataValidation sqref="C4:C103" showDropDown="0" showInputMessage="0" showErrorMessage="1" allowBlank="0" errorTitle="Schichtanzahl prüfen" error="Plausibilitätsbereich: 1 bis 100 geplante Schichten im Monat." type="whole" errorStyle="warning" operator="between">
      <formula1>1</formula1>
      <formula2>100</formula2>
    </dataValidation>
    <dataValidation sqref="D4:D103" showDropDown="0" showInputMessage="0" showErrorMessage="1" allowBlank="0" errorTitle="Nettostunden prüfen" error="Plausibilitätsbereich: 0,1 bis 24 Nettostunden je Schicht." type="decimal" errorStyle="warning" operator="between">
      <formula1>0.1</formula1>
      <formula2>24</formula2>
    </dataValidation>
    <dataValidation sqref="E4:E103" showDropDown="0" showInputMessage="0" showErrorMessage="1" allowBlank="0" errorTitle="Zusatzkapazität prüfen" error="Plausibilitätsbereich: 0 bis 500 Stunden im Monat." type="decimal" errorStyle="warning" operator="between">
      <formula1>0</formula1>
      <formula2>500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J14"/>
  <sheetViews>
    <sheetView showGridLines="0" zoomScale="90" zoomScaleNormal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14" customWidth="1" min="3" max="3"/>
    <col width="54" customWidth="1" min="4" max="4"/>
    <col width="17" customWidth="1" min="5" max="5"/>
    <col width="4" customWidth="1" min="6" max="6"/>
    <col width="25" customWidth="1" min="7" max="7"/>
    <col width="4" customWidth="1" min="8" max="8"/>
    <col width="21" customWidth="1" min="9" max="9"/>
    <col width="4" customWidth="1" min="10" max="10"/>
  </cols>
  <sheetData>
    <row r="1" ht="28" customHeight="1">
      <c r="A1" s="1" t="inlineStr">
        <is>
          <t>Parameter – Auswahlwerte und Planungsannahmen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 ht="42" customHeight="1">
      <c r="A2" s="3" t="inlineStr">
        <is>
          <t>Zweck: stabile Auswahlwerte und veränderbare Planungsannahmen zentral bereitstellen.</t>
        </is>
      </c>
      <c r="D2" s="3" t="inlineStr">
        <is>
          <t>Datenquelle: manuelle Festlegung durch die betriebliche Planung.</t>
        </is>
      </c>
      <c r="G2" s="3" t="inlineStr">
        <is>
          <t>Sichtbares Ergebnis: konsistente Listen sowie ein nachvollziehbarer Warnschwellwert.</t>
        </is>
      </c>
    </row>
    <row r="3"/>
    <row r="4">
      <c r="A4" s="13" t="inlineStr">
        <is>
          <t>Anlage</t>
        </is>
      </c>
      <c r="B4" s="13" t="inlineStr">
        <is>
          <t>Planerische Bezeichnung</t>
        </is>
      </c>
      <c r="E4" s="13" t="inlineStr">
        <is>
          <t>Priorität</t>
        </is>
      </c>
      <c r="G4" s="13" t="inlineStr">
        <is>
          <t>Verantwortungsrolle</t>
        </is>
      </c>
      <c r="I4" s="13" t="inlineStr">
        <is>
          <t>Auftragsstatus</t>
        </is>
      </c>
    </row>
    <row r="5">
      <c r="A5" s="20" t="inlineStr">
        <is>
          <t>Fräszentrum F-17</t>
        </is>
      </c>
      <c r="B5" s="20" t="inlineStr">
        <is>
          <t>fiktives restriktives Fräszentrum</t>
        </is>
      </c>
      <c r="E5" s="20" t="inlineStr">
        <is>
          <t>Hoch</t>
        </is>
      </c>
      <c r="G5" s="20" t="inlineStr">
        <is>
          <t>Feinplanung</t>
        </is>
      </c>
      <c r="I5" s="20" t="inlineStr">
        <is>
          <t>Entwurf</t>
        </is>
      </c>
    </row>
    <row r="6">
      <c r="A6" s="20" t="inlineStr">
        <is>
          <t>Drehzentrum D-08</t>
        </is>
      </c>
      <c r="B6" s="20" t="inlineStr">
        <is>
          <t>fiktives Drehzentrum</t>
        </is>
      </c>
      <c r="E6" s="20" t="inlineStr">
        <is>
          <t>Mittel</t>
        </is>
      </c>
      <c r="G6" s="20" t="inlineStr">
        <is>
          <t>Produktionsplanung</t>
        </is>
      </c>
      <c r="I6" s="20" t="inlineStr">
        <is>
          <t>Eingeplant</t>
        </is>
      </c>
    </row>
    <row r="7">
      <c r="A7" s="20" t="inlineStr">
        <is>
          <t>Laseranlage L-4</t>
        </is>
      </c>
      <c r="B7" s="20" t="inlineStr">
        <is>
          <t>fiktive Laseranlage</t>
        </is>
      </c>
      <c r="E7" s="20" t="inlineStr">
        <is>
          <t>Niedrig</t>
        </is>
      </c>
      <c r="G7" s="20" t="inlineStr">
        <is>
          <t>Kapazitätsplanung</t>
        </is>
      </c>
      <c r="I7" s="20" t="inlineStr">
        <is>
          <t>Freigegeben</t>
        </is>
      </c>
    </row>
    <row r="8">
      <c r="A8" s="20" t="inlineStr">
        <is>
          <t>Montageplatz M-3</t>
        </is>
      </c>
      <c r="B8" s="20" t="inlineStr">
        <is>
          <t>fiktiver Montageplatz</t>
        </is>
      </c>
      <c r="G8" s="20" t="inlineStr">
        <is>
          <t>Schichtkoordination</t>
        </is>
      </c>
      <c r="I8" s="20" t="inlineStr">
        <is>
          <t>Erledigt</t>
        </is>
      </c>
    </row>
    <row r="9">
      <c r="I9" s="20" t="inlineStr">
        <is>
          <t>Zurückgestellt</t>
        </is>
      </c>
    </row>
    <row r="10"/>
    <row r="11"/>
    <row r="12">
      <c r="A12" s="13" t="inlineStr">
        <is>
          <t>Parameter</t>
        </is>
      </c>
      <c r="B12" s="13" t="inlineStr">
        <is>
          <t>Wert</t>
        </is>
      </c>
      <c r="C12" s="13" t="inlineStr">
        <is>
          <t>Einheit</t>
        </is>
      </c>
      <c r="D12" s="13" t="inlineStr">
        <is>
          <t>Bedeutung und Verhalten</t>
        </is>
      </c>
    </row>
    <row r="13">
      <c r="A13" s="33" t="inlineStr">
        <is>
          <t>Warnschwelle Auslastung</t>
        </is>
      </c>
      <c r="B13" s="34" t="n">
        <v>0.9</v>
      </c>
      <c r="C13" s="33" t="inlineStr">
        <is>
          <t>%</t>
        </is>
      </c>
      <c r="D13" s="33" t="inlineStr">
        <is>
          <t>Ab diesem Wert wird eine Kapazitätszeile als „Nahe Grenze“ gekennzeichnet.</t>
        </is>
      </c>
    </row>
    <row r="14">
      <c r="A14" s="35" t="inlineStr">
        <is>
          <t>Beginn Planungshorizont</t>
        </is>
      </c>
      <c r="B14" s="36" t="n">
        <v>46266</v>
      </c>
      <c r="C14" s="35" t="inlineStr">
        <is>
          <t>Monat</t>
        </is>
      </c>
      <c r="D14" s="35" t="inlineStr">
        <is>
          <t>Erster Monat der sechsmonatigen Zusammenfassung.</t>
        </is>
      </c>
    </row>
  </sheetData>
  <mergeCells count="1">
    <mergeCell ref="A1:J1"/>
  </mergeCells>
  <dataValidations count="2">
    <dataValidation sqref="B13" showDropDown="0" showInputMessage="0" showErrorMessage="1" allowBlank="0" errorTitle="Warnschwelle prüfen" error="Plausibilitätsbereich: 50 % bis 100 %." type="decimal" errorStyle="warning" operator="between">
      <formula1>0.5</formula1>
      <formula2>1</formula2>
    </dataValidation>
    <dataValidation sqref="B14" showDropDown="0" showInputMessage="0" showErrorMessage="1" allowBlank="0" errorTitle="Planungsbeginn prüfen" error="Bitte den ersten Kalendertag eines Monats verwenden." type="custom" errorStyle="warning">
      <formula1>=AND(ISNUMBER(B14),DAY(B14)=1,B14&gt;=DATE(YEAR(TODAY())-1,1,1),B14&lt;=DATE(YEAR(TODAY())+5,12,31))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8C4C1"/>
    <outlinePr summaryBelow="1" summaryRight="1"/>
    <pageSetUpPr/>
  </sheetPr>
  <dimension ref="A1:H58"/>
  <sheetViews>
    <sheetView showGridLines="0" zoomScale="90" zoomScaleNormal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18" customWidth="1" min="3" max="3"/>
    <col width="19" customWidth="1" min="4" max="4"/>
    <col width="13" customWidth="1" min="5" max="5"/>
    <col width="37" customWidth="1" min="6" max="6"/>
    <col width="48" customWidth="1" min="7" max="7"/>
    <col width="4" customWidth="1" min="8" max="8"/>
  </cols>
  <sheetData>
    <row r="1" ht="28" customHeight="1">
      <c r="A1" s="1" t="inlineStr">
        <is>
          <t>Hinweise, Datenfelder und Kontrollen</t>
        </is>
      </c>
      <c r="B1" s="40" t="n"/>
      <c r="C1" s="40" t="n"/>
      <c r="D1" s="40" t="n"/>
      <c r="E1" s="40" t="n"/>
      <c r="F1" s="40" t="n"/>
      <c r="G1" s="40" t="n"/>
      <c r="H1" s="41" t="n"/>
    </row>
    <row r="2" ht="44" customHeight="1">
      <c r="A2" s="3" t="inlineStr">
        <is>
          <t>Zweck: Nutzung, Feldlogik, Prüfergebnisse und manuelle Kontrollen verständlich dokumentieren.</t>
        </is>
      </c>
      <c r="D2" s="3" t="inlineStr">
        <is>
          <t>Datenquelle: Aufbau und Formeln dieser Arbeitsmappe.</t>
        </is>
      </c>
      <c r="G2" s="3" t="inlineStr">
        <is>
          <t>Sichtbares Ergebnis: kontrollierbare Erwartungen für Normal-, Leer- und Grenzfälle.</t>
        </is>
      </c>
    </row>
    <row r="3"/>
    <row r="4">
      <c r="A4" s="4" t="inlineStr">
        <is>
          <t>Nutzung und Abgrenzung</t>
        </is>
      </c>
      <c r="B4" s="4" t="n"/>
      <c r="C4" s="4" t="n"/>
      <c r="D4" s="4" t="n"/>
      <c r="E4" s="4" t="n"/>
      <c r="F4" s="4" t="n"/>
      <c r="G4" s="4" t="n"/>
    </row>
    <row r="5" ht="30" customHeight="1">
      <c r="A5" s="5" t="inlineStr">
        <is>
          <t>Nutzer</t>
        </is>
      </c>
      <c r="B5" s="6" t="inlineStr">
        <is>
          <t>Produktionsplanung, Fertigungssteuerung oder Kapazitätsplanung.</t>
        </is>
      </c>
    </row>
    <row r="6" ht="30" customHeight="1">
      <c r="A6" s="5" t="inlineStr">
        <is>
          <t>Zeitpunkt</t>
        </is>
      </c>
      <c r="B6" s="6" t="inlineStr">
        <is>
          <t>Vor einer manuellen Planungsrunde; das Datum in der Zusammenfassung folgt der letzten Excel-Neuberechnung.</t>
        </is>
      </c>
    </row>
    <row r="7" ht="30" customHeight="1">
      <c r="A7" s="5" t="inlineStr">
        <is>
          <t>Eingaben</t>
        </is>
      </c>
      <c r="B7" s="6" t="inlineStr">
        <is>
          <t>Gelbe Zellen enthalten manuell änderbare Annahmen. Formelzellen dürfen nicht überschrieben werden.</t>
        </is>
      </c>
    </row>
    <row r="8" ht="30" customHeight="1">
      <c r="A8" s="5" t="inlineStr">
        <is>
          <t>Entscheidung</t>
        </is>
      </c>
      <c r="B8" s="6" t="inlineStr">
        <is>
          <t>Unterdeckte Monate erkennen und anschließend Reihenfolge, Planmonat oder Zusatzkapazität betrieblich prüfen.</t>
        </is>
      </c>
    </row>
    <row r="9" ht="30" customHeight="1">
      <c r="A9" s="5" t="inlineStr">
        <is>
          <t>Abgrenzung</t>
        </is>
      </c>
      <c r="B9" s="6" t="inlineStr">
        <is>
          <t>Keine ERP-/MES-Anbindung, keine Echtzeitsynchronisierung und keine automatische Freigabe.</t>
        </is>
      </c>
    </row>
    <row r="10" ht="30" customHeight="1">
      <c r="A10" s="5" t="inlineStr">
        <is>
          <t>Beispieldaten</t>
        </is>
      </c>
      <c r="B10" s="6" t="inlineStr">
        <is>
          <t>Alle Aufträge, Artikel, Anlagen und der Betrieb Fiktivwerk Nord GmbH sind eindeutig fiktiv.</t>
        </is>
      </c>
    </row>
    <row r="11"/>
    <row r="12">
      <c r="A12" s="13" t="inlineStr">
        <is>
          <t>Blatt</t>
        </is>
      </c>
      <c r="B12" s="13" t="inlineStr">
        <is>
          <t>Feld</t>
        </is>
      </c>
      <c r="C12" s="13" t="inlineStr">
        <is>
          <t>Datentyp</t>
        </is>
      </c>
      <c r="D12" s="13" t="inlineStr">
        <is>
          <t>Einheit</t>
        </is>
      </c>
      <c r="E12" s="13" t="inlineStr">
        <is>
          <t>Pflicht</t>
        </is>
      </c>
      <c r="F12" s="13" t="inlineStr">
        <is>
          <t>Verhalten bei fehlendem Wert</t>
        </is>
      </c>
      <c r="G12" s="13" t="inlineStr">
        <is>
          <t>Erläuterung</t>
        </is>
      </c>
    </row>
    <row r="13">
      <c r="A13" s="33" t="inlineStr">
        <is>
          <t>Aufträge</t>
        </is>
      </c>
      <c r="B13" s="33" t="inlineStr">
        <is>
          <t>Auftrags-Nr.</t>
        </is>
      </c>
      <c r="C13" s="33" t="inlineStr">
        <is>
          <t>Text</t>
        </is>
      </c>
      <c r="D13" s="33" t="inlineStr">
        <is>
          <t>–</t>
        </is>
      </c>
      <c r="E13" s="33" t="inlineStr">
        <is>
          <t>Ja</t>
        </is>
      </c>
      <c r="F13" s="33" t="inlineStr">
        <is>
          <t>Ganze Zeile bleibt ohne Ergebnis.</t>
        </is>
      </c>
      <c r="G13" s="33" t="inlineStr">
        <is>
          <t>Eindeutig; Duplikate werden rot markiert.</t>
        </is>
      </c>
    </row>
    <row r="14">
      <c r="A14" s="35" t="inlineStr">
        <is>
          <t>Aufträge</t>
        </is>
      </c>
      <c r="B14" s="35" t="inlineStr">
        <is>
          <t>Artikel</t>
        </is>
      </c>
      <c r="C14" s="35" t="inlineStr">
        <is>
          <t>Text</t>
        </is>
      </c>
      <c r="D14" s="35" t="inlineStr">
        <is>
          <t>–</t>
        </is>
      </c>
      <c r="E14" s="35" t="inlineStr">
        <is>
          <t>Ja</t>
        </is>
      </c>
      <c r="F14" s="35" t="inlineStr">
        <is>
          <t>Terminrisiko zeigt „Eingabe prüfen“.</t>
        </is>
      </c>
      <c r="G14" s="35" t="inlineStr">
        <is>
          <t>Fiktive Artikelbezeichnung.</t>
        </is>
      </c>
    </row>
    <row r="15">
      <c r="A15" s="33" t="inlineStr">
        <is>
          <t>Aufträge</t>
        </is>
      </c>
      <c r="B15" s="33" t="inlineStr">
        <is>
          <t>Produktgruppe</t>
        </is>
      </c>
      <c r="C15" s="33" t="inlineStr">
        <is>
          <t>Text</t>
        </is>
      </c>
      <c r="D15" s="33" t="inlineStr">
        <is>
          <t>–</t>
        </is>
      </c>
      <c r="E15" s="33" t="inlineStr">
        <is>
          <t>Ja</t>
        </is>
      </c>
      <c r="F15" s="33" t="inlineStr">
        <is>
          <t>Terminrisiko zeigt „Eingabe prüfen“.</t>
        </is>
      </c>
      <c r="G15" s="33" t="inlineStr">
        <is>
          <t>Planerische Gruppierung.</t>
        </is>
      </c>
    </row>
    <row r="16">
      <c r="A16" s="35" t="inlineStr">
        <is>
          <t>Aufträge</t>
        </is>
      </c>
      <c r="B16" s="35" t="inlineStr">
        <is>
          <t>Menge</t>
        </is>
      </c>
      <c r="C16" s="35" t="inlineStr">
        <is>
          <t>Ganzzahl</t>
        </is>
      </c>
      <c r="D16" s="35" t="inlineStr">
        <is>
          <t>Stk.</t>
        </is>
      </c>
      <c r="E16" s="35" t="inlineStr">
        <is>
          <t>Ja</t>
        </is>
      </c>
      <c r="F16" s="35" t="inlineStr">
        <is>
          <t>Bedarf bleibt leer.</t>
        </is>
      </c>
      <c r="G16" s="35" t="inlineStr">
        <is>
          <t>Plausibilitätswarnung bei Werten außerhalb 1 bis 1.000.000.</t>
        </is>
      </c>
    </row>
    <row r="17">
      <c r="A17" s="33" t="inlineStr">
        <is>
          <t>Aufträge</t>
        </is>
      </c>
      <c r="B17" s="33" t="inlineStr">
        <is>
          <t>Rüstzeit</t>
        </is>
      </c>
      <c r="C17" s="33" t="inlineStr">
        <is>
          <t>Dezimalzahl</t>
        </is>
      </c>
      <c r="D17" s="33" t="inlineStr">
        <is>
          <t>h</t>
        </is>
      </c>
      <c r="E17" s="33" t="inlineStr">
        <is>
          <t>Ja</t>
        </is>
      </c>
      <c r="F17" s="33" t="inlineStr">
        <is>
          <t>Bedarf bleibt leer.</t>
        </is>
      </c>
      <c r="G17" s="33" t="inlineStr">
        <is>
          <t>Null ist zulässig.</t>
        </is>
      </c>
    </row>
    <row r="18">
      <c r="A18" s="35" t="inlineStr">
        <is>
          <t>Aufträge</t>
        </is>
      </c>
      <c r="B18" s="35" t="inlineStr">
        <is>
          <t>Laufzeit</t>
        </is>
      </c>
      <c r="C18" s="35" t="inlineStr">
        <is>
          <t>Dezimalzahl</t>
        </is>
      </c>
      <c r="D18" s="35" t="inlineStr">
        <is>
          <t>min/Stk.</t>
        </is>
      </c>
      <c r="E18" s="35" t="inlineStr">
        <is>
          <t>Ja</t>
        </is>
      </c>
      <c r="F18" s="35" t="inlineStr">
        <is>
          <t>Bedarf bleibt leer.</t>
        </is>
      </c>
      <c r="G18" s="35" t="inlineStr">
        <is>
          <t>Muss für Berechnung größer als null sein.</t>
        </is>
      </c>
    </row>
    <row r="19">
      <c r="A19" s="33" t="inlineStr">
        <is>
          <t>Aufträge</t>
        </is>
      </c>
      <c r="B19" s="33" t="inlineStr">
        <is>
          <t>Planmonat</t>
        </is>
      </c>
      <c r="C19" s="33" t="inlineStr">
        <is>
          <t>Datum</t>
        </is>
      </c>
      <c r="D19" s="33" t="inlineStr">
        <is>
          <t>Monat</t>
        </is>
      </c>
      <c r="E19" s="33" t="inlineStr">
        <is>
          <t>Ja</t>
        </is>
      </c>
      <c r="F19" s="33" t="inlineStr">
        <is>
          <t>Terminrisiko zeigt „Eingabe prüfen“.</t>
        </is>
      </c>
      <c r="G19" s="33" t="inlineStr">
        <is>
          <t>Erster Kalendertag des Monats empfohlen.</t>
        </is>
      </c>
    </row>
    <row r="20">
      <c r="A20" s="35" t="inlineStr">
        <is>
          <t>Aufträge</t>
        </is>
      </c>
      <c r="B20" s="35" t="inlineStr">
        <is>
          <t>Anlage</t>
        </is>
      </c>
      <c r="C20" s="35" t="inlineStr">
        <is>
          <t>Auswahlliste</t>
        </is>
      </c>
      <c r="D20" s="35" t="inlineStr">
        <is>
          <t>–</t>
        </is>
      </c>
      <c r="E20" s="35" t="inlineStr">
        <is>
          <t>Ja</t>
        </is>
      </c>
      <c r="F20" s="35" t="inlineStr">
        <is>
          <t>Terminrisiko zeigt „Eingabe prüfen“.</t>
        </is>
      </c>
      <c r="G20" s="35" t="inlineStr">
        <is>
          <t>Aus Parameterliste.</t>
        </is>
      </c>
    </row>
    <row r="21">
      <c r="A21" s="33" t="inlineStr">
        <is>
          <t>Aufträge</t>
        </is>
      </c>
      <c r="B21" s="33" t="inlineStr">
        <is>
          <t>Priorität</t>
        </is>
      </c>
      <c r="C21" s="33" t="inlineStr">
        <is>
          <t>Auswahlliste</t>
        </is>
      </c>
      <c r="D21" s="33" t="inlineStr">
        <is>
          <t>–</t>
        </is>
      </c>
      <c r="E21" s="33" t="inlineStr">
        <is>
          <t>Ja</t>
        </is>
      </c>
      <c r="F21" s="33" t="inlineStr">
        <is>
          <t>Terminrisiko zeigt „Eingabe prüfen“.</t>
        </is>
      </c>
      <c r="G21" s="33" t="inlineStr">
        <is>
          <t>Dient der anschließenden manuellen Reihenfolgeentscheidung.</t>
        </is>
      </c>
    </row>
    <row r="22">
      <c r="A22" s="35" t="inlineStr">
        <is>
          <t>Aufträge</t>
        </is>
      </c>
      <c r="B22" s="35" t="inlineStr">
        <is>
          <t>Verantwortungsrolle</t>
        </is>
      </c>
      <c r="C22" s="35" t="inlineStr">
        <is>
          <t>Auswahlliste</t>
        </is>
      </c>
      <c r="D22" s="35" t="inlineStr">
        <is>
          <t>–</t>
        </is>
      </c>
      <c r="E22" s="35" t="inlineStr">
        <is>
          <t>Ja</t>
        </is>
      </c>
      <c r="F22" s="35" t="inlineStr">
        <is>
          <t>Terminrisiko zeigt „Eingabe prüfen“.</t>
        </is>
      </c>
      <c r="G22" s="35" t="inlineStr">
        <is>
          <t>Keine personenbezogenen Daten.</t>
        </is>
      </c>
    </row>
    <row r="23">
      <c r="A23" s="33" t="inlineStr">
        <is>
          <t>Aufträge</t>
        </is>
      </c>
      <c r="B23" s="33" t="inlineStr">
        <is>
          <t>Bedarf</t>
        </is>
      </c>
      <c r="C23" s="33" t="inlineStr">
        <is>
          <t>Formel</t>
        </is>
      </c>
      <c r="D23" s="33" t="inlineStr">
        <is>
          <t>h</t>
        </is>
      </c>
      <c r="E23" s="33" t="inlineStr">
        <is>
          <t>Nein</t>
        </is>
      </c>
      <c r="F23" s="33" t="inlineStr">
        <is>
          <t>Bleibt leer, wenn Treiber fehlen.</t>
        </is>
      </c>
      <c r="G23" s="33" t="inlineStr">
        <is>
          <t>Rüstzeit plus Menge mal Laufzeit geteilt durch 60.</t>
        </is>
      </c>
    </row>
    <row r="24">
      <c r="A24" s="35" t="inlineStr">
        <is>
          <t>Aufträge</t>
        </is>
      </c>
      <c r="B24" s="35" t="inlineStr">
        <is>
          <t>Status</t>
        </is>
      </c>
      <c r="C24" s="35" t="inlineStr">
        <is>
          <t>Auswahlliste</t>
        </is>
      </c>
      <c r="D24" s="35" t="inlineStr">
        <is>
          <t>–</t>
        </is>
      </c>
      <c r="E24" s="35" t="inlineStr">
        <is>
          <t>Ja</t>
        </is>
      </c>
      <c r="F24" s="35" t="inlineStr">
        <is>
          <t>Terminrisiko zeigt „Eingabe prüfen“.</t>
        </is>
      </c>
      <c r="G24" s="35" t="inlineStr">
        <is>
          <t>Status „Erledigt“ wird aus dem Planbedarf ausgeschlossen.</t>
        </is>
      </c>
    </row>
    <row r="25">
      <c r="A25" s="33" t="inlineStr">
        <is>
          <t>Aufträge</t>
        </is>
      </c>
      <c r="B25" s="33" t="inlineStr">
        <is>
          <t>Terminrisiko</t>
        </is>
      </c>
      <c r="C25" s="33" t="inlineStr">
        <is>
          <t>Formel</t>
        </is>
      </c>
      <c r="D25" s="33" t="inlineStr">
        <is>
          <t>–</t>
        </is>
      </c>
      <c r="E25" s="33" t="inlineStr">
        <is>
          <t>Nein</t>
        </is>
      </c>
      <c r="F25" s="33" t="inlineStr">
        <is>
          <t>Leere Auftragszeile bleibt leer.</t>
        </is>
      </c>
      <c r="G25" s="33" t="inlineStr">
        <is>
          <t>Vergleicht Monatsbedarf mit hinterlegter Kapazität.</t>
        </is>
      </c>
    </row>
    <row r="26">
      <c r="A26" s="35" t="inlineStr">
        <is>
          <t>Kapazitäten</t>
        </is>
      </c>
      <c r="B26" s="35" t="inlineStr">
        <is>
          <t>Zeitraum</t>
        </is>
      </c>
      <c r="C26" s="35" t="inlineStr">
        <is>
          <t>Datum</t>
        </is>
      </c>
      <c r="D26" s="35" t="inlineStr">
        <is>
          <t>Monat</t>
        </is>
      </c>
      <c r="E26" s="35" t="inlineStr">
        <is>
          <t>Ja</t>
        </is>
      </c>
      <c r="F26" s="35" t="inlineStr">
        <is>
          <t>Formelergebnisse bleiben leer.</t>
        </is>
      </c>
      <c r="G26" s="35" t="inlineStr">
        <is>
          <t>Erster Kalendertag des Monats empfohlen.</t>
        </is>
      </c>
    </row>
    <row r="27">
      <c r="A27" s="33" t="inlineStr">
        <is>
          <t>Kapazitäten</t>
        </is>
      </c>
      <c r="B27" s="33" t="inlineStr">
        <is>
          <t>Anlage</t>
        </is>
      </c>
      <c r="C27" s="33" t="inlineStr">
        <is>
          <t>Auswahlliste</t>
        </is>
      </c>
      <c r="D27" s="33" t="inlineStr">
        <is>
          <t>–</t>
        </is>
      </c>
      <c r="E27" s="33" t="inlineStr">
        <is>
          <t>Ja</t>
        </is>
      </c>
      <c r="F27" s="33" t="inlineStr">
        <is>
          <t>Formelergebnisse bleiben leer.</t>
        </is>
      </c>
      <c r="G27" s="33" t="inlineStr">
        <is>
          <t>Kombination aus Anlage und Zeitraum soll eindeutig sein.</t>
        </is>
      </c>
    </row>
    <row r="28">
      <c r="A28" s="35" t="inlineStr">
        <is>
          <t>Kapazitäten</t>
        </is>
      </c>
      <c r="B28" s="35" t="inlineStr">
        <is>
          <t>Geplante Schichten</t>
        </is>
      </c>
      <c r="C28" s="35" t="inlineStr">
        <is>
          <t>Ganzzahl</t>
        </is>
      </c>
      <c r="D28" s="35" t="inlineStr">
        <is>
          <t>Schichten</t>
        </is>
      </c>
      <c r="E28" s="35" t="inlineStr">
        <is>
          <t>Ja</t>
        </is>
      </c>
      <c r="F28" s="35" t="inlineStr">
        <is>
          <t>Kapazität bleibt leer.</t>
        </is>
      </c>
      <c r="G28" s="35" t="inlineStr">
        <is>
          <t>Geplante Schichten im Monat.</t>
        </is>
      </c>
    </row>
    <row r="29">
      <c r="A29" s="33" t="inlineStr">
        <is>
          <t>Kapazitäten</t>
        </is>
      </c>
      <c r="B29" s="33" t="inlineStr">
        <is>
          <t>Netto-h je Schicht</t>
        </is>
      </c>
      <c r="C29" s="33" t="inlineStr">
        <is>
          <t>Dezimalzahl</t>
        </is>
      </c>
      <c r="D29" s="33" t="inlineStr">
        <is>
          <t>h/Schicht</t>
        </is>
      </c>
      <c r="E29" s="33" t="inlineStr">
        <is>
          <t>Ja</t>
        </is>
      </c>
      <c r="F29" s="33" t="inlineStr">
        <is>
          <t>Kapazität bleibt leer.</t>
        </is>
      </c>
      <c r="G29" s="33" t="inlineStr">
        <is>
          <t>Planungsannahme, keine arbeitsrechtliche Festlegung.</t>
        </is>
      </c>
    </row>
    <row r="30">
      <c r="A30" s="35" t="inlineStr">
        <is>
          <t>Kapazitäten</t>
        </is>
      </c>
      <c r="B30" s="35" t="inlineStr">
        <is>
          <t>Zusatzkapazität</t>
        </is>
      </c>
      <c r="C30" s="35" t="inlineStr">
        <is>
          <t>Dezimalzahl</t>
        </is>
      </c>
      <c r="D30" s="35" t="inlineStr">
        <is>
          <t>h</t>
        </is>
      </c>
      <c r="E30" s="35" t="inlineStr">
        <is>
          <t>Nein</t>
        </is>
      </c>
      <c r="F30" s="35" t="inlineStr">
        <is>
          <t>Leer wird als null behandelt.</t>
        </is>
      </c>
      <c r="G30" s="35" t="inlineStr">
        <is>
          <t>Manuell angenommene Zusatzkapazität.</t>
        </is>
      </c>
    </row>
    <row r="31">
      <c r="A31" s="33" t="inlineStr">
        <is>
          <t>Kapazitäten</t>
        </is>
      </c>
      <c r="B31" s="33" t="inlineStr">
        <is>
          <t>Verfügbare Kapazität</t>
        </is>
      </c>
      <c r="C31" s="33" t="inlineStr">
        <is>
          <t>Formel</t>
        </is>
      </c>
      <c r="D31" s="33" t="inlineStr">
        <is>
          <t>h</t>
        </is>
      </c>
      <c r="E31" s="33" t="inlineStr">
        <is>
          <t>Nein</t>
        </is>
      </c>
      <c r="F31" s="33" t="inlineStr">
        <is>
          <t>Bleibt bei fehlenden Pflichtwerten leer.</t>
        </is>
      </c>
      <c r="G31" s="33" t="inlineStr">
        <is>
          <t>Schichten mal Nettostunden plus Zusatzkapazität.</t>
        </is>
      </c>
    </row>
    <row r="32">
      <c r="A32" s="35" t="inlineStr">
        <is>
          <t>Kapazitäten</t>
        </is>
      </c>
      <c r="B32" s="35" t="inlineStr">
        <is>
          <t>Planbedarf</t>
        </is>
      </c>
      <c r="C32" s="35" t="inlineStr">
        <is>
          <t>Formel</t>
        </is>
      </c>
      <c r="D32" s="35" t="inlineStr">
        <is>
          <t>h</t>
        </is>
      </c>
      <c r="E32" s="35" t="inlineStr">
        <is>
          <t>Nein</t>
        </is>
      </c>
      <c r="F32" s="35" t="inlineStr">
        <is>
          <t>Ohne passende Aufträge wird null gezeigt.</t>
        </is>
      </c>
      <c r="G32" s="35" t="inlineStr">
        <is>
          <t>Summe nicht erledigter Aufträge je Monat und Anlage.</t>
        </is>
      </c>
    </row>
    <row r="33">
      <c r="A33" s="33" t="inlineStr">
        <is>
          <t>Kapazitäten</t>
        </is>
      </c>
      <c r="B33" s="33" t="inlineStr">
        <is>
          <t>Unterdeckung</t>
        </is>
      </c>
      <c r="C33" s="33" t="inlineStr">
        <is>
          <t>Formel</t>
        </is>
      </c>
      <c r="D33" s="33" t="inlineStr">
        <is>
          <t>h</t>
        </is>
      </c>
      <c r="E33" s="33" t="inlineStr">
        <is>
          <t>Nein</t>
        </is>
      </c>
      <c r="F33" s="33" t="inlineStr">
        <is>
          <t>Bleibt bei fehlender Kapazität leer.</t>
        </is>
      </c>
      <c r="G33" s="33" t="inlineStr">
        <is>
          <t>Positiver Teil aus Bedarf minus Kapazität.</t>
        </is>
      </c>
    </row>
    <row r="34">
      <c r="A34" s="35" t="inlineStr">
        <is>
          <t>Kapazitäten</t>
        </is>
      </c>
      <c r="B34" s="35" t="inlineStr">
        <is>
          <t>Auslastung</t>
        </is>
      </c>
      <c r="C34" s="35" t="inlineStr">
        <is>
          <t>Formel</t>
        </is>
      </c>
      <c r="D34" s="35" t="inlineStr">
        <is>
          <t>%</t>
        </is>
      </c>
      <c r="E34" s="35" t="inlineStr">
        <is>
          <t>Nein</t>
        </is>
      </c>
      <c r="F34" s="35" t="inlineStr">
        <is>
          <t>Fehler oder Division durch null bleiben leer.</t>
        </is>
      </c>
      <c r="G34" s="35" t="inlineStr">
        <is>
          <t>Planbedarf geteilt durch verfügbare Kapazität.</t>
        </is>
      </c>
    </row>
    <row r="35">
      <c r="A35" s="33" t="inlineStr">
        <is>
          <t>Kapazitäten</t>
        </is>
      </c>
      <c r="B35" s="33" t="inlineStr">
        <is>
          <t>Bewertung</t>
        </is>
      </c>
      <c r="C35" s="33" t="inlineStr">
        <is>
          <t>Formel</t>
        </is>
      </c>
      <c r="D35" s="33" t="inlineStr">
        <is>
          <t>–</t>
        </is>
      </c>
      <c r="E35" s="33" t="inlineStr">
        <is>
          <t>Nein</t>
        </is>
      </c>
      <c r="F35" s="33" t="inlineStr">
        <is>
          <t>Leere Zeile bleibt leer.</t>
        </is>
      </c>
      <c r="G35" s="33" t="inlineStr">
        <is>
          <t>Unterdeckung, Nahe Grenze oder Reserve.</t>
        </is>
      </c>
    </row>
    <row r="36"/>
    <row r="37"/>
    <row r="38">
      <c r="A38" s="4" t="inlineStr">
        <is>
          <t>Kontrollierbare Formeln und Beispielergebnisse</t>
        </is>
      </c>
      <c r="B38" s="4" t="n"/>
      <c r="C38" s="4" t="n"/>
      <c r="D38" s="4" t="n"/>
    </row>
    <row r="39">
      <c r="A39" s="13" t="inlineStr">
        <is>
          <t>Kontrolle</t>
        </is>
      </c>
      <c r="B39" s="13" t="inlineStr">
        <is>
          <t>Aktueller Wert</t>
        </is>
      </c>
      <c r="C39" s="13" t="inlineStr">
        <is>
          <t>Erwartetes Ergebnis</t>
        </is>
      </c>
      <c r="D39" s="13" t="inlineStr">
        <is>
          <t>Formelbezug und Zweck</t>
        </is>
      </c>
    </row>
    <row r="40">
      <c r="A40" s="35" t="inlineStr">
        <is>
          <t>Bedarf erster Beispielauftrag</t>
        </is>
      </c>
      <c r="B40" s="37">
        <f>'Aufträge'!K4</f>
        <v/>
      </c>
      <c r="C40" s="35" t="inlineStr">
        <is>
          <t>135,33 h</t>
        </is>
      </c>
      <c r="D40" s="35" t="inlineStr">
        <is>
          <t>Aufträge!K4 = E4 + D4 × F4 / 60.</t>
        </is>
      </c>
    </row>
    <row r="41">
      <c r="A41" s="33" t="inlineStr">
        <is>
          <t>Planbedarf erster F-17-Monat</t>
        </is>
      </c>
      <c r="B41" s="38">
        <f>'Kapazitäten'!G4</f>
        <v/>
      </c>
      <c r="C41" s="33" t="inlineStr">
        <is>
          <t>226,83 h</t>
        </is>
      </c>
      <c r="D41" s="33" t="inlineStr">
        <is>
          <t>Kapazitäten!G4 summiert K4:K103 nach Zeitraum, Anlage und Status.</t>
        </is>
      </c>
    </row>
    <row r="42">
      <c r="A42" s="35" t="inlineStr">
        <is>
          <t>Unterdeckung zweiter F-17-Monat</t>
        </is>
      </c>
      <c r="B42" s="37">
        <f>'Kapazitäten'!H5</f>
        <v/>
      </c>
      <c r="C42" s="35" t="inlineStr">
        <is>
          <t>13,00 h</t>
        </is>
      </c>
      <c r="D42" s="35" t="inlineStr">
        <is>
          <t>Kapazitäten!H5 = MAX(0, G5 − F5).</t>
        </is>
      </c>
    </row>
    <row r="43">
      <c r="A43" s="33" t="inlineStr">
        <is>
          <t>Grenzfall: Bedarf gleich Kapazität</t>
        </is>
      </c>
      <c r="B43" s="38">
        <f>'Kapazitäten'!H6</f>
        <v/>
      </c>
      <c r="C43" s="33" t="inlineStr">
        <is>
          <t>0,00 h</t>
        </is>
      </c>
      <c r="D43" s="33" t="inlineStr">
        <is>
          <t>110,00 h Bedarf bei 110,00 h Kapazität erzeugen keine Unterdeckung.</t>
        </is>
      </c>
    </row>
    <row r="44">
      <c r="A44" s="35" t="inlineStr">
        <is>
          <t>Gesamtbedarf im Standardhorizont</t>
        </is>
      </c>
      <c r="B44" s="37">
        <f>'Zusammenfassung'!B11</f>
        <v/>
      </c>
      <c r="C44" s="35" t="inlineStr">
        <is>
          <t>1.172,83 h</t>
        </is>
      </c>
      <c r="D44" s="35" t="inlineStr">
        <is>
          <t>Zusammenfassung!B11 summiert die sechs kompakten Monatswerte.</t>
        </is>
      </c>
    </row>
    <row r="45">
      <c r="A45" s="33" t="inlineStr">
        <is>
          <t>Leere mittlere Auftragszeile</t>
        </is>
      </c>
      <c r="B45" s="33">
        <f>IF(AND('Aufträge'!A53="",'Aufträge'!K53="",'Aufträge'!M53=""),"OK","Prüfen")</f>
        <v/>
      </c>
      <c r="C45" s="33" t="inlineStr">
        <is>
          <t>OK</t>
        </is>
      </c>
      <c r="D45" s="33" t="inlineStr">
        <is>
          <t>Prüft Zeile 53 auf sichere Leerbehandlung.</t>
        </is>
      </c>
    </row>
    <row r="46">
      <c r="A46" s="35" t="inlineStr">
        <is>
          <t>Leere letzte Auftragszeile</t>
        </is>
      </c>
      <c r="B46" s="35">
        <f>IF(AND('Aufträge'!A103="",'Aufträge'!K103="",'Aufträge'!M103=""),"OK","Prüfen")</f>
        <v/>
      </c>
      <c r="C46" s="35" t="inlineStr">
        <is>
          <t>OK</t>
        </is>
      </c>
      <c r="D46" s="35" t="inlineStr">
        <is>
          <t>Prüft die letzte vorbereitete Zeile 103.</t>
        </is>
      </c>
    </row>
    <row r="47">
      <c r="A47" s="33" t="inlineStr">
        <is>
          <t>Leere mittlere Kapazitätszeile</t>
        </is>
      </c>
      <c r="B47" s="33">
        <f>IF(AND('Kapazitäten'!A53="",'Kapazitäten'!F53="",'Kapazitäten'!J53=""),"OK","Prüfen")</f>
        <v/>
      </c>
      <c r="C47" s="33" t="inlineStr">
        <is>
          <t>OK</t>
        </is>
      </c>
      <c r="D47" s="33" t="inlineStr">
        <is>
          <t>Prüft Zeile 53 auf sichere Leerbehandlung.</t>
        </is>
      </c>
    </row>
    <row r="48">
      <c r="A48" s="35" t="inlineStr">
        <is>
          <t>Leere letzte Kapazitätszeile</t>
        </is>
      </c>
      <c r="B48" s="35">
        <f>IF(AND('Kapazitäten'!A103="",'Kapazitäten'!F103="",'Kapazitäten'!J103=""),"OK","Prüfen")</f>
        <v/>
      </c>
      <c r="C48" s="35" t="inlineStr">
        <is>
          <t>OK</t>
        </is>
      </c>
      <c r="D48" s="35" t="inlineStr">
        <is>
          <t>Prüft die letzte vorbereitete Zeile 103.</t>
        </is>
      </c>
    </row>
    <row r="49"/>
    <row r="50"/>
    <row r="51">
      <c r="A51" s="4" t="inlineStr">
        <is>
          <t>Manuelle Kontrollen vor einer Planungsentscheidung</t>
        </is>
      </c>
      <c r="B51" s="4" t="n"/>
      <c r="C51" s="4" t="n"/>
      <c r="D51" s="4" t="n"/>
      <c r="E51" s="4" t="n"/>
      <c r="F51" s="4" t="n"/>
    </row>
    <row r="52" ht="31" customHeight="1">
      <c r="A52" s="39" t="inlineStr">
        <is>
          <t>1.</t>
        </is>
      </c>
      <c r="B52" s="6" t="inlineStr">
        <is>
          <t>Excel vollständig neu berechnen und die Kontrollwerte oben mit den erwarteten Ergebnissen vergleichen.</t>
        </is>
      </c>
    </row>
    <row r="53" ht="31" customHeight="1">
      <c r="A53" s="39" t="inlineStr">
        <is>
          <t>2.</t>
        </is>
      </c>
      <c r="B53" s="6" t="inlineStr">
        <is>
          <t>Rot markierte doppelte Auftragsnummern oder doppelte Kombinationen aus Anlage und Zeitraum bereinigen.</t>
        </is>
      </c>
    </row>
    <row r="54" ht="31" customHeight="1">
      <c r="A54" s="39" t="inlineStr">
        <is>
          <t>3.</t>
        </is>
      </c>
      <c r="B54" s="6" t="inlineStr">
        <is>
          <t>Gelbe Eingabezellen auf Einheit, Zeitraum und Vollständigkeit prüfen; Warnungen dürfen nur bewusst übergangen werden.</t>
        </is>
      </c>
    </row>
    <row r="55" ht="31" customHeight="1">
      <c r="A55" s="39" t="inlineStr">
        <is>
          <t>4.</t>
        </is>
      </c>
      <c r="B55" s="6" t="inlineStr">
        <is>
          <t>Bei „Kapazität fehlt“ zuerst eine eindeutige Kapazitätszeile für Anlage und Planmonat anlegen.</t>
        </is>
      </c>
    </row>
    <row r="56" ht="31" customHeight="1">
      <c r="A56" s="39" t="inlineStr">
        <is>
          <t>5.</t>
        </is>
      </c>
      <c r="B56" s="6" t="inlineStr">
        <is>
          <t>Unterdeckungen nicht automatisch als Freigabe oder Ablehnung verstehen, sondern Reihenfolge, Planmonat und Zusatzkapazität betrieblich bewerten.</t>
        </is>
      </c>
    </row>
    <row r="57" ht="31" customHeight="1">
      <c r="A57" s="39" t="inlineStr">
        <is>
          <t>6.</t>
        </is>
      </c>
      <c r="B57" s="6" t="inlineStr">
        <is>
          <t>Status „Erledigt“ wird nicht belastend summiert; andere Statuswerte bleiben Bestandteil des Planbedarfs.</t>
        </is>
      </c>
    </row>
    <row r="58" ht="31" customHeight="1">
      <c r="A58" s="39" t="inlineStr">
        <is>
          <t>7.</t>
        </is>
      </c>
      <c r="B58" s="6" t="inlineStr">
        <is>
          <t>Die Mappe ersetzt weder ERP/MES noch Freigaben, Normen, Arbeitsschutzprüfungen oder rechtliche Beurteilungen.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Fiktivwerk Nord GmbH – rein fiktive Beispieldaten</dc:creator>
  <dc:title xmlns:dc="http://purl.org/dc/elements/1.1/">Engpassplanung Produktion</dc:title>
  <dc:description xmlns:dc="http://purl.org/dc/elements/1.1/">Arbeitsmappe zur manuellen Engpassplanung ohne ERP- oder MES-Anbindung.</dc:description>
  <dc:subject xmlns:dc="http://purl.org/dc/elements/1.1/">Planung zukünftiger Belastung am restriktiven Produktionsmittel</dc:subject>
  <dcterms:created xmlns:dcterms="http://purl.org/dc/terms/" xmlns:xsi="http://www.w3.org/2001/XMLSchema-instance" xsi:type="dcterms:W3CDTF">2026-09-08T22:15:35Z</dcterms:created>
  <dcterms:modified xmlns:dcterms="http://purl.org/dc/terms/" xmlns:xsi="http://www.w3.org/2001/XMLSchema-instance" xsi:type="dcterms:W3CDTF">2026-09-08T22:15:36+00:00Z</dcterms:modified>
</cp:coreProperties>
</file>